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hatton\Desktop\Load Model Data Tool\"/>
    </mc:Choice>
  </mc:AlternateContent>
  <xr:revisionPtr revIDLastSave="0" documentId="13_ncr:1_{7C8B44AE-2430-4A07-8796-F40CA89E6405}" xr6:coauthVersionLast="47" xr6:coauthVersionMax="47" xr10:uidLastSave="{00000000-0000-0000-0000-000000000000}"/>
  <bookViews>
    <workbookView xWindow="-28200" yWindow="348" windowWidth="26664" windowHeight="13476" activeTab="1" xr2:uid="{00000000-000D-0000-FFFF-FFFF00000000}"/>
  </bookViews>
  <sheets>
    <sheet name="LMDT" sheetId="1" r:id="rId1"/>
    <sheet name="PowerFlow" sheetId="2" r:id="rId2"/>
    <sheet name="LoadComp" sheetId="3" r:id="rId3"/>
    <sheet name="Feeder" sheetId="4" r:id="rId4"/>
    <sheet name="Motors" sheetId="5" r:id="rId5"/>
    <sheet name="PwrEl" sheetId="6" r:id="rId6"/>
    <sheet name="DER" sheetId="7" r:id="rId7"/>
  </sheets>
  <externalReferences>
    <externalReference r:id="rId8"/>
  </externalReferences>
  <definedNames>
    <definedName name="_xlnm._FilterDatabase" localSheetId="1" hidden="1">PowerFlow!$A$1:$R$10569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9" i="3" l="1"/>
  <c r="O10" i="3"/>
  <c r="P17" i="3"/>
  <c r="P40" i="3"/>
  <c r="P18" i="3"/>
  <c r="P5" i="3"/>
  <c r="O7" i="3"/>
  <c r="P9" i="3"/>
  <c r="O23" i="3"/>
  <c r="P6" i="3"/>
  <c r="O38" i="3"/>
  <c r="P48" i="3"/>
  <c r="P8" i="3"/>
  <c r="P19" i="3"/>
  <c r="P47" i="3"/>
  <c r="O46" i="3"/>
  <c r="P11" i="3"/>
  <c r="P21" i="3"/>
  <c r="O20" i="3"/>
  <c r="O24" i="3"/>
  <c r="O22" i="3"/>
  <c r="O12" i="3"/>
  <c r="O2" i="3"/>
  <c r="P13" i="3"/>
  <c r="P41" i="3"/>
  <c r="P3" i="3"/>
  <c r="P29" i="3"/>
  <c r="O32" i="3"/>
  <c r="P35" i="3"/>
  <c r="P36" i="3"/>
  <c r="O16" i="3"/>
  <c r="L20" i="3"/>
  <c r="G8" i="3"/>
  <c r="P33" i="3"/>
  <c r="P34" i="3"/>
  <c r="P37" i="3"/>
  <c r="G14" i="3"/>
  <c r="G26" i="3"/>
  <c r="L17" i="3"/>
  <c r="G28" i="3"/>
  <c r="O28" i="3"/>
  <c r="P26" i="3"/>
  <c r="G38" i="3"/>
  <c r="G25" i="3"/>
  <c r="G16" i="3"/>
  <c r="G27" i="3"/>
  <c r="N7" i="3"/>
  <c r="J17" i="3"/>
  <c r="P43" i="3"/>
  <c r="O30" i="3"/>
  <c r="G5" i="3"/>
  <c r="I15" i="3"/>
  <c r="K3" i="3"/>
  <c r="G30" i="3"/>
  <c r="G29" i="3"/>
  <c r="G18" i="3"/>
  <c r="J43" i="3"/>
  <c r="M45" i="3"/>
  <c r="M32" i="3"/>
  <c r="N22" i="3"/>
  <c r="G2" i="3"/>
  <c r="M31" i="3"/>
  <c r="G19" i="3"/>
  <c r="G23" i="3"/>
  <c r="G20" i="3"/>
  <c r="K44" i="3"/>
  <c r="G10" i="3"/>
  <c r="G21" i="3"/>
  <c r="G13" i="3"/>
  <c r="K36" i="3"/>
  <c r="P44" i="3"/>
  <c r="G6" i="3"/>
  <c r="H39" i="3"/>
  <c r="G9" i="3"/>
  <c r="M35" i="3"/>
  <c r="M24" i="3"/>
  <c r="P39" i="3"/>
  <c r="L7" i="3" l="1"/>
  <c r="L39" i="3"/>
  <c r="O17" i="3"/>
  <c r="L40" i="3"/>
  <c r="P10" i="3"/>
  <c r="L10" i="3"/>
  <c r="O8" i="3"/>
  <c r="O40" i="3"/>
  <c r="O18" i="3"/>
  <c r="O9" i="3"/>
  <c r="L41" i="3"/>
  <c r="L18" i="3"/>
  <c r="O25" i="3"/>
  <c r="O48" i="3"/>
  <c r="P25" i="3"/>
  <c r="L25" i="3"/>
  <c r="O15" i="3"/>
  <c r="L8" i="3"/>
  <c r="O5" i="3"/>
  <c r="L23" i="3"/>
  <c r="L5" i="3"/>
  <c r="O6" i="3"/>
  <c r="P7" i="3"/>
  <c r="L9" i="3"/>
  <c r="O47" i="3"/>
  <c r="O19" i="3"/>
  <c r="L6" i="3"/>
  <c r="P23" i="3"/>
  <c r="L19" i="3"/>
  <c r="P46" i="3"/>
  <c r="P49" i="3"/>
  <c r="P38" i="3"/>
  <c r="P15" i="3"/>
  <c r="L15" i="3"/>
  <c r="L38" i="3"/>
  <c r="O49" i="3"/>
  <c r="L11" i="3"/>
  <c r="O11" i="3"/>
  <c r="L48" i="3"/>
  <c r="M48" i="3"/>
  <c r="L47" i="3"/>
  <c r="M47" i="3"/>
  <c r="L46" i="3"/>
  <c r="M49" i="3"/>
  <c r="L49" i="3"/>
  <c r="L24" i="3"/>
  <c r="P20" i="3"/>
  <c r="L21" i="3"/>
  <c r="O21" i="3"/>
  <c r="P2" i="3"/>
  <c r="P24" i="3"/>
  <c r="O13" i="3"/>
  <c r="P12" i="3"/>
  <c r="L12" i="3"/>
  <c r="L22" i="3"/>
  <c r="P22" i="3"/>
  <c r="L13" i="3"/>
  <c r="L2" i="3"/>
  <c r="O41" i="3"/>
  <c r="O3" i="3"/>
  <c r="L3" i="3"/>
  <c r="O14" i="3"/>
  <c r="O29" i="3"/>
  <c r="L29" i="3"/>
  <c r="O36" i="3"/>
  <c r="O33" i="3"/>
  <c r="P32" i="3"/>
  <c r="K8" i="3"/>
  <c r="O45" i="3"/>
  <c r="L36" i="3"/>
  <c r="P45" i="3"/>
  <c r="M8" i="3"/>
  <c r="N8" i="3"/>
  <c r="L45" i="3"/>
  <c r="L33" i="3"/>
  <c r="L32" i="3"/>
  <c r="M28" i="3"/>
  <c r="L35" i="3"/>
  <c r="O35" i="3"/>
  <c r="O37" i="3"/>
  <c r="L37" i="3"/>
  <c r="L31" i="3"/>
  <c r="P31" i="3"/>
  <c r="O31" i="3"/>
  <c r="L14" i="3"/>
  <c r="P14" i="3"/>
  <c r="M40" i="3"/>
  <c r="M27" i="3"/>
  <c r="P28" i="3"/>
  <c r="P16" i="3"/>
  <c r="L16" i="3"/>
  <c r="I28" i="3"/>
  <c r="P4" i="3"/>
  <c r="H8" i="3"/>
  <c r="I8" i="3"/>
  <c r="J8" i="3"/>
  <c r="M26" i="3"/>
  <c r="L34" i="3"/>
  <c r="O34" i="3"/>
  <c r="H5" i="3"/>
  <c r="H14" i="3"/>
  <c r="O43" i="3"/>
  <c r="P42" i="3"/>
  <c r="L42" i="3"/>
  <c r="M14" i="3"/>
  <c r="O4" i="3"/>
  <c r="O42" i="3"/>
  <c r="K14" i="3"/>
  <c r="I14" i="3"/>
  <c r="N14" i="3"/>
  <c r="J14" i="3"/>
  <c r="L4" i="3"/>
  <c r="K27" i="3"/>
  <c r="J5" i="3"/>
  <c r="N5" i="3"/>
  <c r="L43" i="3"/>
  <c r="H40" i="3"/>
  <c r="O26" i="3"/>
  <c r="L27" i="3"/>
  <c r="I5" i="3"/>
  <c r="K5" i="3"/>
  <c r="M5" i="3"/>
  <c r="O27" i="3"/>
  <c r="H27" i="3"/>
  <c r="M25" i="3"/>
  <c r="J27" i="3"/>
  <c r="M16" i="3"/>
  <c r="L28" i="3"/>
  <c r="P27" i="3"/>
  <c r="K28" i="3"/>
  <c r="I27" i="3"/>
  <c r="H28" i="3"/>
  <c r="J25" i="3"/>
  <c r="L26" i="3"/>
  <c r="N27" i="3"/>
  <c r="J28" i="3"/>
  <c r="N28" i="3"/>
  <c r="H26" i="3"/>
  <c r="J26" i="3"/>
  <c r="I26" i="3"/>
  <c r="K26" i="3"/>
  <c r="N26" i="3"/>
  <c r="J11" i="3"/>
  <c r="N38" i="3"/>
  <c r="K11" i="3"/>
  <c r="H38" i="3"/>
  <c r="M17" i="3"/>
  <c r="M38" i="3"/>
  <c r="M15" i="3"/>
  <c r="H41" i="3"/>
  <c r="I2" i="3"/>
  <c r="I38" i="3"/>
  <c r="J44" i="3"/>
  <c r="K38" i="3"/>
  <c r="J38" i="3"/>
  <c r="N23" i="3"/>
  <c r="M23" i="3"/>
  <c r="I32" i="3"/>
  <c r="M11" i="3"/>
  <c r="K32" i="3"/>
  <c r="I16" i="3"/>
  <c r="H16" i="3"/>
  <c r="G11" i="3"/>
  <c r="H11" i="3"/>
  <c r="I11" i="3"/>
  <c r="N11" i="3"/>
  <c r="H25" i="3"/>
  <c r="N25" i="3"/>
  <c r="K25" i="3"/>
  <c r="N16" i="3"/>
  <c r="I25" i="3"/>
  <c r="I23" i="3"/>
  <c r="K16" i="3"/>
  <c r="J16" i="3"/>
  <c r="G17" i="3"/>
  <c r="N17" i="3"/>
  <c r="I17" i="3"/>
  <c r="H17" i="3"/>
  <c r="G7" i="3"/>
  <c r="M7" i="3"/>
  <c r="J7" i="3"/>
  <c r="K7" i="3"/>
  <c r="K30" i="3"/>
  <c r="J30" i="3"/>
  <c r="M30" i="3"/>
  <c r="I7" i="3"/>
  <c r="P30" i="3"/>
  <c r="I30" i="3"/>
  <c r="K17" i="3"/>
  <c r="L30" i="3"/>
  <c r="K45" i="3"/>
  <c r="H7" i="3"/>
  <c r="G4" i="3"/>
  <c r="I24" i="3"/>
  <c r="K40" i="3"/>
  <c r="N45" i="3"/>
  <c r="J45" i="3"/>
  <c r="J40" i="3"/>
  <c r="N3" i="3"/>
  <c r="I40" i="3"/>
  <c r="H3" i="3"/>
  <c r="I3" i="3"/>
  <c r="G32" i="3"/>
  <c r="M3" i="3"/>
  <c r="I31" i="3"/>
  <c r="N30" i="3"/>
  <c r="K33" i="3"/>
  <c r="I4" i="3"/>
  <c r="G15" i="3"/>
  <c r="N15" i="3"/>
  <c r="H15" i="3"/>
  <c r="K15" i="3"/>
  <c r="J15" i="3"/>
  <c r="H30" i="3"/>
  <c r="G40" i="3"/>
  <c r="N40" i="3"/>
  <c r="M22" i="3"/>
  <c r="G3" i="3"/>
  <c r="J3" i="3"/>
  <c r="J12" i="3"/>
  <c r="H12" i="3"/>
  <c r="M12" i="3"/>
  <c r="K12" i="3"/>
  <c r="N12" i="3"/>
  <c r="I12" i="3"/>
  <c r="G33" i="3"/>
  <c r="N33" i="3"/>
  <c r="J33" i="3"/>
  <c r="H33" i="3"/>
  <c r="K35" i="3"/>
  <c r="M43" i="3"/>
  <c r="G36" i="3"/>
  <c r="I36" i="3"/>
  <c r="H36" i="3"/>
  <c r="J36" i="3"/>
  <c r="G34" i="3"/>
  <c r="N43" i="3"/>
  <c r="N24" i="3"/>
  <c r="G45" i="3"/>
  <c r="I45" i="3"/>
  <c r="H45" i="3"/>
  <c r="G39" i="3"/>
  <c r="K39" i="3"/>
  <c r="J39" i="3"/>
  <c r="M39" i="3"/>
  <c r="I39" i="3"/>
  <c r="N39" i="3"/>
  <c r="L44" i="3"/>
  <c r="O44" i="3"/>
  <c r="J21" i="3"/>
  <c r="I21" i="3"/>
  <c r="H21" i="3"/>
  <c r="K21" i="3"/>
  <c r="N21" i="3"/>
  <c r="M21" i="3"/>
  <c r="H13" i="3"/>
  <c r="I13" i="3"/>
  <c r="N13" i="3"/>
  <c r="M13" i="3"/>
  <c r="J13" i="3"/>
  <c r="K13" i="3"/>
  <c r="M36" i="3"/>
  <c r="K43" i="3"/>
  <c r="G44" i="3"/>
  <c r="I44" i="3"/>
  <c r="H44" i="3"/>
  <c r="M44" i="3"/>
  <c r="H23" i="3"/>
  <c r="K23" i="3"/>
  <c r="J23" i="3"/>
  <c r="K19" i="3"/>
  <c r="N19" i="3"/>
  <c r="M19" i="3"/>
  <c r="J19" i="3"/>
  <c r="I19" i="3"/>
  <c r="H19" i="3"/>
  <c r="J18" i="3"/>
  <c r="I18" i="3"/>
  <c r="K18" i="3"/>
  <c r="H18" i="3"/>
  <c r="N18" i="3"/>
  <c r="M18" i="3"/>
  <c r="G41" i="3"/>
  <c r="I41" i="3"/>
  <c r="N41" i="3"/>
  <c r="M41" i="3"/>
  <c r="J41" i="3"/>
  <c r="K41" i="3"/>
  <c r="N36" i="3"/>
  <c r="G35" i="3"/>
  <c r="H35" i="3"/>
  <c r="I35" i="3"/>
  <c r="J35" i="3"/>
  <c r="H10" i="3"/>
  <c r="J10" i="3"/>
  <c r="I10" i="3"/>
  <c r="N10" i="3"/>
  <c r="K10" i="3"/>
  <c r="M10" i="3"/>
  <c r="G31" i="3"/>
  <c r="J31" i="3"/>
  <c r="N31" i="3"/>
  <c r="H31" i="3"/>
  <c r="G22" i="3"/>
  <c r="K22" i="3"/>
  <c r="J22" i="3"/>
  <c r="H22" i="3"/>
  <c r="G43" i="3"/>
  <c r="I43" i="3"/>
  <c r="H43" i="3"/>
  <c r="G24" i="3"/>
  <c r="K24" i="3"/>
  <c r="J24" i="3"/>
  <c r="H24" i="3"/>
  <c r="K9" i="3"/>
  <c r="J9" i="3"/>
  <c r="H9" i="3"/>
  <c r="I9" i="3"/>
  <c r="N9" i="3"/>
  <c r="M9" i="3"/>
  <c r="J6" i="3"/>
  <c r="N6" i="3"/>
  <c r="K6" i="3"/>
  <c r="M6" i="3"/>
  <c r="H6" i="3"/>
  <c r="I6" i="3"/>
  <c r="N4" i="3"/>
  <c r="K4" i="3"/>
  <c r="H4" i="3"/>
  <c r="J4" i="3"/>
  <c r="M4" i="3"/>
  <c r="G12" i="3"/>
  <c r="N35" i="3"/>
  <c r="K31" i="3"/>
  <c r="G42" i="3"/>
  <c r="N44" i="3"/>
  <c r="I20" i="3"/>
  <c r="N20" i="3"/>
  <c r="M20" i="3"/>
  <c r="J20" i="3"/>
  <c r="K20" i="3"/>
  <c r="H20" i="3"/>
  <c r="I22" i="3"/>
  <c r="I33" i="3"/>
  <c r="G37" i="3"/>
  <c r="M33" i="3"/>
  <c r="N2" i="3"/>
  <c r="H2" i="3"/>
  <c r="J2" i="3"/>
  <c r="M2" i="3"/>
  <c r="K2" i="3"/>
  <c r="J32" i="3"/>
  <c r="N32" i="3"/>
  <c r="H32" i="3"/>
  <c r="M29" i="3"/>
  <c r="I29" i="3"/>
  <c r="K29" i="3"/>
  <c r="H29" i="3"/>
  <c r="J29" i="3"/>
  <c r="N29" i="3"/>
  <c r="G46" i="3" l="1"/>
  <c r="K46" i="3"/>
  <c r="I46" i="3"/>
  <c r="N46" i="3"/>
  <c r="J46" i="3"/>
  <c r="H46" i="3"/>
  <c r="K49" i="3"/>
  <c r="I49" i="3"/>
  <c r="J49" i="3"/>
  <c r="H49" i="3"/>
  <c r="G49" i="3"/>
  <c r="N49" i="3"/>
  <c r="I48" i="3"/>
  <c r="G48" i="3"/>
  <c r="H48" i="3"/>
  <c r="N48" i="3"/>
  <c r="K48" i="3"/>
  <c r="J48" i="3"/>
  <c r="M46" i="3"/>
  <c r="J47" i="3"/>
  <c r="K47" i="3"/>
  <c r="G47" i="3"/>
  <c r="I47" i="3"/>
  <c r="H47" i="3"/>
  <c r="N47" i="3"/>
  <c r="J37" i="3"/>
  <c r="H37" i="3"/>
  <c r="I37" i="3"/>
  <c r="K37" i="3"/>
  <c r="N37" i="3"/>
  <c r="M37" i="3"/>
  <c r="I42" i="3"/>
  <c r="H42" i="3"/>
  <c r="N42" i="3"/>
  <c r="J42" i="3"/>
  <c r="M42" i="3"/>
  <c r="K42" i="3"/>
  <c r="N34" i="3"/>
  <c r="I34" i="3"/>
  <c r="H34" i="3"/>
  <c r="J34" i="3"/>
  <c r="K34" i="3"/>
  <c r="M34" i="3"/>
</calcChain>
</file>

<file path=xl/sharedStrings.xml><?xml version="1.0" encoding="utf-8"?>
<sst xmlns="http://schemas.openxmlformats.org/spreadsheetml/2006/main" count="965" uniqueCount="278">
  <si>
    <t>BUTTON: PSS®E</t>
  </si>
  <si>
    <t>PTI PSS®E File Name</t>
  </si>
  <si>
    <t>*Requires PSS®E Version 34.05</t>
  </si>
  <si>
    <t>BUTTON: PSLF</t>
  </si>
  <si>
    <t>GE PSLF File Name</t>
  </si>
  <si>
    <t>*Requires GE PSLF Version 21.07</t>
  </si>
  <si>
    <t>Min MW</t>
  </si>
  <si>
    <t>*Minimum MW value for creating a load model record</t>
  </si>
  <si>
    <t>PQmin</t>
  </si>
  <si>
    <t>*Minimum absolute value of P/Q ratio to create a load model record</t>
  </si>
  <si>
    <t>Vmin</t>
  </si>
  <si>
    <t>*Lowest bus voltage to create a load model record</t>
  </si>
  <si>
    <t>kVThresh</t>
  </si>
  <si>
    <t>*kV threshold for model to add a transformer</t>
  </si>
  <si>
    <t>#Type</t>
  </si>
  <si>
    <t>Bus_Number</t>
  </si>
  <si>
    <t>Bus_Name</t>
  </si>
  <si>
    <t>LoadComp</t>
  </si>
  <si>
    <t>Feeder</t>
  </si>
  <si>
    <t>Base_kV</t>
  </si>
  <si>
    <t>Load_ID</t>
  </si>
  <si>
    <t>Area</t>
  </si>
  <si>
    <t>Zone</t>
  </si>
  <si>
    <t>Owner</t>
  </si>
  <si>
    <t>Bus Voltage</t>
  </si>
  <si>
    <t>Pload</t>
  </si>
  <si>
    <t>Qload</t>
  </si>
  <si>
    <t>Pder</t>
  </si>
  <si>
    <t>Qder</t>
  </si>
  <si>
    <t>Report</t>
  </si>
  <si>
    <t>NWC_MIX</t>
  </si>
  <si>
    <t>NWC_RES</t>
  </si>
  <si>
    <t>NWC_COM</t>
  </si>
  <si>
    <t>ID_MotorA</t>
  </si>
  <si>
    <t>ID_MotorB</t>
  </si>
  <si>
    <t>ID_MotorC</t>
  </si>
  <si>
    <t>ID_MotorD</t>
  </si>
  <si>
    <t>ID_PwrElec</t>
  </si>
  <si>
    <t>Lc_MotorA</t>
  </si>
  <si>
    <t>Lc_MotorB</t>
  </si>
  <si>
    <t>Lc_MotorC</t>
  </si>
  <si>
    <t>Lc_MotorD</t>
  </si>
  <si>
    <t>LC_PwrElec</t>
  </si>
  <si>
    <t>Lc_StatPF</t>
  </si>
  <si>
    <t>Lc_Zp</t>
  </si>
  <si>
    <t>Lc_Ip</t>
  </si>
  <si>
    <t>Lc_Zq</t>
  </si>
  <si>
    <t>Lc_Iq</t>
  </si>
  <si>
    <t>Lc_Pf</t>
  </si>
  <si>
    <t>Lc_Qf</t>
  </si>
  <si>
    <t>MA</t>
  </si>
  <si>
    <t>MB</t>
  </si>
  <si>
    <t>MC</t>
  </si>
  <si>
    <t>AC</t>
  </si>
  <si>
    <t>PE</t>
  </si>
  <si>
    <t>IA</t>
  </si>
  <si>
    <t>IB</t>
  </si>
  <si>
    <t>IC</t>
  </si>
  <si>
    <t>PI</t>
  </si>
  <si>
    <t>IND_OTH</t>
  </si>
  <si>
    <t>#FEEDER</t>
  </si>
  <si>
    <t>TYPE</t>
  </si>
  <si>
    <t>M3</t>
  </si>
  <si>
    <t>LF</t>
  </si>
  <si>
    <t>Ls</t>
  </si>
  <si>
    <t>Vstall</t>
  </si>
  <si>
    <t>Tstall</t>
  </si>
  <si>
    <t>Ra</t>
  </si>
  <si>
    <t>Rstall</t>
  </si>
  <si>
    <t>Tpo</t>
  </si>
  <si>
    <t>Xstall</t>
  </si>
  <si>
    <t>Tppo</t>
  </si>
  <si>
    <t>Frst</t>
  </si>
  <si>
    <t>H</t>
  </si>
  <si>
    <t>Vrst</t>
  </si>
  <si>
    <t>Etrq</t>
  </si>
  <si>
    <t>Trst</t>
  </si>
  <si>
    <t>Vtr1</t>
  </si>
  <si>
    <t>Tth</t>
  </si>
  <si>
    <t>Ttr1</t>
  </si>
  <si>
    <t>Th1t</t>
  </si>
  <si>
    <t>Ftr1</t>
  </si>
  <si>
    <t>Th2t</t>
  </si>
  <si>
    <t>Vrc1</t>
  </si>
  <si>
    <t>Fuvr</t>
  </si>
  <si>
    <t>Trc1</t>
  </si>
  <si>
    <t>Vtr2</t>
  </si>
  <si>
    <t>Ttr2</t>
  </si>
  <si>
    <t>Ftr2</t>
  </si>
  <si>
    <t>Vrc2</t>
  </si>
  <si>
    <t>Vc1off</t>
  </si>
  <si>
    <t>Trc2</t>
  </si>
  <si>
    <t>Vc2off</t>
  </si>
  <si>
    <t>Tv</t>
  </si>
  <si>
    <t xml:space="preserve"> </t>
  </si>
  <si>
    <t>PD</t>
  </si>
  <si>
    <t>Vd1</t>
  </si>
  <si>
    <t>Vd2</t>
  </si>
  <si>
    <t>Frcel</t>
  </si>
  <si>
    <t>#DER</t>
  </si>
  <si>
    <t>trv</t>
  </si>
  <si>
    <t>dbd1</t>
  </si>
  <si>
    <t>dbd2</t>
  </si>
  <si>
    <t>kqv</t>
  </si>
  <si>
    <t>vref0</t>
  </si>
  <si>
    <t>tp</t>
  </si>
  <si>
    <t>pfflag</t>
  </si>
  <si>
    <t>tiq</t>
  </si>
  <si>
    <t>ddn</t>
  </si>
  <si>
    <t>dup</t>
  </si>
  <si>
    <t>fdbd1</t>
  </si>
  <si>
    <t>fdbd2</t>
  </si>
  <si>
    <t>femax</t>
  </si>
  <si>
    <t>femin</t>
  </si>
  <si>
    <t>pmax</t>
  </si>
  <si>
    <t>pmin</t>
  </si>
  <si>
    <t>frqflg</t>
  </si>
  <si>
    <t>dPmax</t>
  </si>
  <si>
    <t>dPmin</t>
  </si>
  <si>
    <t>tpord</t>
  </si>
  <si>
    <t>imax</t>
  </si>
  <si>
    <t>pqflag</t>
  </si>
  <si>
    <t>vl0</t>
  </si>
  <si>
    <t>vl1</t>
  </si>
  <si>
    <t>vh0</t>
  </si>
  <si>
    <t>vh1</t>
  </si>
  <si>
    <t>tvl0</t>
  </si>
  <si>
    <t>tvl1</t>
  </si>
  <si>
    <t>tvh0</t>
  </si>
  <si>
    <t>tvh1</t>
  </si>
  <si>
    <t>vrfrac</t>
  </si>
  <si>
    <t>fltrp</t>
  </si>
  <si>
    <t>fhtrp</t>
  </si>
  <si>
    <t>tf1</t>
  </si>
  <si>
    <t>tfh</t>
  </si>
  <si>
    <t>tg</t>
  </si>
  <si>
    <t>rrpwr</t>
  </si>
  <si>
    <t>tv</t>
  </si>
  <si>
    <t>kpg</t>
  </si>
  <si>
    <t>kig</t>
  </si>
  <si>
    <t>xe</t>
  </si>
  <si>
    <t>typeflag</t>
  </si>
  <si>
    <t>vfth</t>
  </si>
  <si>
    <t>CompPF</t>
  </si>
  <si>
    <t>vtr1</t>
  </si>
  <si>
    <t>ttr1</t>
  </si>
  <si>
    <t>vtr2</t>
  </si>
  <si>
    <t>ttr2</t>
  </si>
  <si>
    <t>DER_Model</t>
  </si>
  <si>
    <t>MVA_base</t>
  </si>
  <si>
    <t>Bss</t>
  </si>
  <si>
    <t>Rfdr</t>
  </si>
  <si>
    <t>Xfdr</t>
  </si>
  <si>
    <t>Fb</t>
  </si>
  <si>
    <t>Xxf</t>
  </si>
  <si>
    <t>TfixHS</t>
  </si>
  <si>
    <t>TfixLS</t>
  </si>
  <si>
    <t>LTC</t>
  </si>
  <si>
    <t>Tmin</t>
  </si>
  <si>
    <t>Tmax</t>
  </si>
  <si>
    <t>step</t>
  </si>
  <si>
    <t>Vmax</t>
  </si>
  <si>
    <t>Tdel</t>
  </si>
  <si>
    <t>Ttap</t>
  </si>
  <si>
    <t>Rcomp</t>
  </si>
  <si>
    <t>Xcomp</t>
  </si>
  <si>
    <t>PFel</t>
  </si>
  <si>
    <t>NWC_RAG</t>
  </si>
  <si>
    <t>NWV_RES</t>
  </si>
  <si>
    <t>NWV_COM</t>
  </si>
  <si>
    <t>NWV_MIX</t>
  </si>
  <si>
    <t>NWV_RAG</t>
  </si>
  <si>
    <t>NWI_RES</t>
  </si>
  <si>
    <t>NWI_COM</t>
  </si>
  <si>
    <t>NWI_MIX</t>
  </si>
  <si>
    <t>NWI_RAG</t>
  </si>
  <si>
    <t>RMN_RES</t>
  </si>
  <si>
    <t>RMN_COM</t>
  </si>
  <si>
    <t>RMN_MIX</t>
  </si>
  <si>
    <t>RMN_RAG</t>
  </si>
  <si>
    <t>NCC_RES</t>
  </si>
  <si>
    <t>NCC_COM</t>
  </si>
  <si>
    <t>NCC_MIX</t>
  </si>
  <si>
    <t>NCC_RAG</t>
  </si>
  <si>
    <t>NCV_RES</t>
  </si>
  <si>
    <t>NCV_COM</t>
  </si>
  <si>
    <t>NCV_MIX</t>
  </si>
  <si>
    <t>NCV_RAG</t>
  </si>
  <si>
    <t>NCI_RES</t>
  </si>
  <si>
    <t>NCI_COM</t>
  </si>
  <si>
    <t>NCI_MIX</t>
  </si>
  <si>
    <t>NCI_RAG</t>
  </si>
  <si>
    <t>SCC_RES</t>
  </si>
  <si>
    <t>SCC_COM</t>
  </si>
  <si>
    <t>SCC_MIX</t>
  </si>
  <si>
    <t>SCC_RAG</t>
  </si>
  <si>
    <t>SCV_RES</t>
  </si>
  <si>
    <t>SCV_COM</t>
  </si>
  <si>
    <t>SCV_MIX</t>
  </si>
  <si>
    <t>SCV_RAG</t>
  </si>
  <si>
    <t>SCI_RES</t>
  </si>
  <si>
    <t>SCI_COM</t>
  </si>
  <si>
    <t>SCI_MIX</t>
  </si>
  <si>
    <t>SCI_RAG</t>
  </si>
  <si>
    <t>DSW_RES</t>
  </si>
  <si>
    <t>DSW_COM</t>
  </si>
  <si>
    <t>DSW_MIX</t>
  </si>
  <si>
    <t>DSW_RAG</t>
  </si>
  <si>
    <t>HID_RES</t>
  </si>
  <si>
    <t>HID_COM</t>
  </si>
  <si>
    <t>HID_MIX</t>
  </si>
  <si>
    <t>HID_RAG</t>
  </si>
  <si>
    <t>IND_PCH</t>
  </si>
  <si>
    <t>IND_PMK</t>
  </si>
  <si>
    <t>IND_PMT</t>
  </si>
  <si>
    <t>IND_ASM</t>
  </si>
  <si>
    <t>IND_SML</t>
  </si>
  <si>
    <t>IND_MIN</t>
  </si>
  <si>
    <t>IND_SCD</t>
  </si>
  <si>
    <t>IND_SRF</t>
  </si>
  <si>
    <t>AGR_IRR</t>
  </si>
  <si>
    <t>AGR_PMP</t>
  </si>
  <si>
    <t>PPA_AUX</t>
  </si>
  <si>
    <t>FDR_01</t>
  </si>
  <si>
    <t>FDR_IND</t>
  </si>
  <si>
    <t>FDR_01_noLTC</t>
  </si>
  <si>
    <t>FDR_02_CVR</t>
  </si>
  <si>
    <t>FDR_02_noLTC</t>
  </si>
  <si>
    <t>LFm</t>
  </si>
  <si>
    <t>VC1on</t>
  </si>
  <si>
    <t>VC2on</t>
  </si>
  <si>
    <t>Versions:</t>
  </si>
  <si>
    <t>LFadj</t>
  </si>
  <si>
    <t>Kp1</t>
  </si>
  <si>
    <t>Np1</t>
  </si>
  <si>
    <t>Kq1</t>
  </si>
  <si>
    <t>Nq1</t>
  </si>
  <si>
    <t>Kp2</t>
  </si>
  <si>
    <t>Np2</t>
  </si>
  <si>
    <t>Kq2</t>
  </si>
  <si>
    <t>Nq2</t>
  </si>
  <si>
    <t>Vbrk</t>
  </si>
  <si>
    <t>CmpKpf</t>
  </si>
  <si>
    <t>CmpKqf</t>
  </si>
  <si>
    <t>Tf</t>
  </si>
  <si>
    <t>Lps</t>
  </si>
  <si>
    <t>Lpps</t>
  </si>
  <si>
    <t>Load Model Data for Hour 1800</t>
  </si>
  <si>
    <t>LoadType</t>
  </si>
  <si>
    <t>W</t>
  </si>
  <si>
    <t xml:space="preserve">AC re-start fraction </t>
  </si>
  <si>
    <t>0 to 0.5</t>
  </si>
  <si>
    <t>Restart voltage</t>
  </si>
  <si>
    <t>0.8 to 0.9</t>
  </si>
  <si>
    <t>AC trip fraction</t>
  </si>
  <si>
    <t>0.45 to 0.55</t>
  </si>
  <si>
    <t>Trip Voltage 1</t>
  </si>
  <si>
    <t>Trip Timer 1</t>
  </si>
  <si>
    <t>0.03 to 0.1</t>
  </si>
  <si>
    <t>Trip Voltage 2</t>
  </si>
  <si>
    <t>Trip Timer 2</t>
  </si>
  <si>
    <t>0.5 to 0.6</t>
  </si>
  <si>
    <t>.05 to 0.15</t>
  </si>
  <si>
    <t>999 = disabled</t>
  </si>
  <si>
    <t>IND_OIL</t>
  </si>
  <si>
    <t>IND_SHG</t>
  </si>
  <si>
    <t>IND_LNG</t>
  </si>
  <si>
    <t>IND_LMB</t>
  </si>
  <si>
    <t>IND_CAR</t>
  </si>
  <si>
    <t>IND_CEM</t>
  </si>
  <si>
    <t>IND_RAIL</t>
  </si>
  <si>
    <t>AGR_PRO</t>
  </si>
  <si>
    <t xml:space="preserve">Iqhl  </t>
  </si>
  <si>
    <t>Iqll</t>
  </si>
  <si>
    <t>load21_wecc1a.dyr</t>
  </si>
  <si>
    <t>#AREA</t>
  </si>
  <si>
    <t>FDR_01-HID</t>
  </si>
  <si>
    <t>Shoulder_hour17(24HSP1).dyd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</si>
</sst>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0" borderId="0" xfId="0" applyFont="1"/>
    <xf numFmtId="0" fontId="3" fillId="0" borderId="0" xfId="0" applyFont="1"/>
    <xf numFmtId="0" fontId="2" fillId="2" borderId="0" xfId="0" applyFont="1" applyFill="1"/>
    <xf numFmtId="49" fontId="0" fillId="0" borderId="0" xfId="0" applyNumberFormat="1"/>
    <xf numFmtId="0" fontId="5" fillId="0" borderId="0" xfId="0" applyFont="1"/>
    <xf numFmtId="49" fontId="4" fillId="3" borderId="0" xfId="1" applyNumberFormat="1"/>
    <xf numFmtId="0" fontId="4" fillId="3" borderId="0" xfId="1"/>
    <xf numFmtId="0" fontId="6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49" fontId="0" fillId="7" borderId="0" xfId="0" applyNumberForma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5" borderId="0" xfId="0" applyFont="1" applyFill="1"/>
    <xf numFmtId="0" fontId="9" fillId="6" borderId="0" xfId="0" applyFont="1" applyFill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CC%20Load%20Composition%20Model%20-%20ver4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PSLF"/>
      <sheetName val="MODEL"/>
      <sheetName val="PLOT"/>
      <sheetName val="COM_MOD"/>
      <sheetName val="COM_RofA"/>
      <sheetName val="COM_Data"/>
      <sheetName val="CEUS"/>
      <sheetName val="RES_MOD"/>
      <sheetName val="RES_RofA"/>
      <sheetName val="RES_Data"/>
      <sheetName val="RES_Inp"/>
      <sheetName val="IND_MOD"/>
      <sheetName val="AGR_MOD"/>
      <sheetName val="DATA_MOD"/>
      <sheetName val="SERVICE_MOD"/>
      <sheetName val="Mapping"/>
      <sheetName val="AC"/>
    </sheetNames>
    <sheetDataSet>
      <sheetData sheetId="0"/>
      <sheetData sheetId="1"/>
      <sheetData sheetId="2">
        <row r="2">
          <cell r="L2" t="str">
            <v>NWC_RES</v>
          </cell>
          <cell r="M2">
            <v>4.0451035558595069E-2</v>
          </cell>
          <cell r="N2">
            <v>6.9640213678049817E-2</v>
          </cell>
          <cell r="O2">
            <v>3.8538850642010986E-2</v>
          </cell>
          <cell r="P2">
            <v>5.594899092819515E-2</v>
          </cell>
          <cell r="Q2">
            <v>0.16724185803602609</v>
          </cell>
          <cell r="R2">
            <v>0</v>
          </cell>
          <cell r="S2">
            <v>-0.99961436945781457</v>
          </cell>
          <cell r="T2">
            <v>0.51835016691518221</v>
          </cell>
          <cell r="U2">
            <v>0.10982888424194077</v>
          </cell>
          <cell r="V2">
            <v>0</v>
          </cell>
          <cell r="W2">
            <v>-0.5</v>
          </cell>
          <cell r="X2">
            <v>1.5</v>
          </cell>
          <cell r="Y2">
            <v>0</v>
          </cell>
        </row>
        <row r="3">
          <cell r="L3" t="str">
            <v>NWC_COM</v>
          </cell>
          <cell r="M3">
            <v>0.10609161807039441</v>
          </cell>
          <cell r="N3">
            <v>0.1242050227845984</v>
          </cell>
          <cell r="O3">
            <v>2.894255930204594E-2</v>
          </cell>
          <cell r="P3">
            <v>2.2726884969483149E-2</v>
          </cell>
          <cell r="Q3">
            <v>0.20694420134171182</v>
          </cell>
          <cell r="R3">
            <v>0</v>
          </cell>
          <cell r="S3">
            <v>-0.99647878695192427</v>
          </cell>
          <cell r="T3">
            <v>0.26158134885526718</v>
          </cell>
          <cell r="U3">
            <v>0.24950836467649914</v>
          </cell>
          <cell r="V3">
            <v>0</v>
          </cell>
          <cell r="W3">
            <v>-0.50000000000000011</v>
          </cell>
          <cell r="X3">
            <v>1.5000000000000002</v>
          </cell>
          <cell r="Y3">
            <v>0</v>
          </cell>
        </row>
        <row r="4">
          <cell r="L4" t="str">
            <v>NWC_MIX</v>
          </cell>
          <cell r="M4">
            <v>9.128072304273166E-2</v>
          </cell>
          <cell r="N4">
            <v>0.12118085616492148</v>
          </cell>
          <cell r="O4">
            <v>5.4192393119277683E-2</v>
          </cell>
          <cell r="P4">
            <v>3.107339388952322E-2</v>
          </cell>
          <cell r="Q4">
            <v>0.17660344733428826</v>
          </cell>
          <cell r="R4">
            <v>0</v>
          </cell>
          <cell r="S4">
            <v>-0.99837562479636799</v>
          </cell>
          <cell r="T4">
            <v>0.33122989224928906</v>
          </cell>
          <cell r="U4">
            <v>0.19443929419996869</v>
          </cell>
          <cell r="V4">
            <v>0</v>
          </cell>
          <cell r="W4">
            <v>-0.49999999999999994</v>
          </cell>
          <cell r="X4">
            <v>1.5</v>
          </cell>
          <cell r="Y4">
            <v>0</v>
          </cell>
        </row>
        <row r="5">
          <cell r="L5" t="str">
            <v>NWC_RAG</v>
          </cell>
          <cell r="M5">
            <v>0.10324747169976528</v>
          </cell>
          <cell r="N5">
            <v>9.8120235913864581E-2</v>
          </cell>
          <cell r="O5">
            <v>0.13497147066594237</v>
          </cell>
          <cell r="P5">
            <v>3.2051735075755705E-2</v>
          </cell>
          <cell r="Q5">
            <v>0.152185333889995</v>
          </cell>
          <cell r="R5">
            <v>0</v>
          </cell>
          <cell r="S5">
            <v>-0.99954671078282542</v>
          </cell>
          <cell r="T5">
            <v>0.36140733609099412</v>
          </cell>
          <cell r="U5">
            <v>0.11801641666368297</v>
          </cell>
          <cell r="V5">
            <v>0</v>
          </cell>
          <cell r="W5">
            <v>-0.49999999999999983</v>
          </cell>
          <cell r="X5">
            <v>1.4999999999999998</v>
          </cell>
          <cell r="Y5">
            <v>0</v>
          </cell>
        </row>
        <row r="6">
          <cell r="L6" t="str">
            <v>NWV_RES</v>
          </cell>
          <cell r="M6">
            <v>4.3480841670059639E-2</v>
          </cell>
          <cell r="N6">
            <v>6.8425929106610023E-2</v>
          </cell>
          <cell r="O6">
            <v>3.8444415945596631E-2</v>
          </cell>
          <cell r="P6">
            <v>5.9607903565794908E-2</v>
          </cell>
          <cell r="Q6">
            <v>0.17930542803924482</v>
          </cell>
          <cell r="R6">
            <v>0</v>
          </cell>
          <cell r="S6">
            <v>-0.9995986493232577</v>
          </cell>
          <cell r="T6">
            <v>0.50172091164569455</v>
          </cell>
          <cell r="U6">
            <v>0.10901457002699949</v>
          </cell>
          <cell r="V6">
            <v>0</v>
          </cell>
          <cell r="W6">
            <v>-0.49999999999999983</v>
          </cell>
          <cell r="X6">
            <v>1.4999999999999998</v>
          </cell>
          <cell r="Y6">
            <v>0</v>
          </cell>
        </row>
        <row r="7">
          <cell r="L7" t="str">
            <v>NWV_COM</v>
          </cell>
          <cell r="M7">
            <v>0.11324918970898545</v>
          </cell>
          <cell r="N7">
            <v>0.12124832950340968</v>
          </cell>
          <cell r="O7">
            <v>2.5722728082530996E-2</v>
          </cell>
          <cell r="P7">
            <v>2.4145444600938756E-2</v>
          </cell>
          <cell r="Q7">
            <v>0.22084326391582484</v>
          </cell>
          <cell r="R7">
            <v>0</v>
          </cell>
          <cell r="S7">
            <v>-0.99632538197825116</v>
          </cell>
          <cell r="T7">
            <v>0.24801043746259882</v>
          </cell>
          <cell r="U7">
            <v>0.24678060672571145</v>
          </cell>
          <cell r="V7">
            <v>0</v>
          </cell>
          <cell r="W7">
            <v>-0.49999999999999983</v>
          </cell>
          <cell r="X7">
            <v>1.4999999999999998</v>
          </cell>
          <cell r="Y7">
            <v>0</v>
          </cell>
        </row>
        <row r="8">
          <cell r="L8" t="str">
            <v>NWV_MIX</v>
          </cell>
          <cell r="M8">
            <v>9.6351736064657731E-2</v>
          </cell>
          <cell r="N8">
            <v>0.11913788244634327</v>
          </cell>
          <cell r="O8">
            <v>5.2325711886260395E-2</v>
          </cell>
          <cell r="P8">
            <v>3.3048184692129397E-2</v>
          </cell>
          <cell r="Q8">
            <v>0.18842171387116755</v>
          </cell>
          <cell r="R8">
            <v>0</v>
          </cell>
          <cell r="S8">
            <v>-0.99831301750511192</v>
          </cell>
          <cell r="T8">
            <v>0.31800189986645183</v>
          </cell>
          <cell r="U8">
            <v>0.19271287117298991</v>
          </cell>
          <cell r="V8">
            <v>0</v>
          </cell>
          <cell r="W8">
            <v>-0.49999999999999983</v>
          </cell>
          <cell r="X8">
            <v>1.4999999999999998</v>
          </cell>
          <cell r="Y8">
            <v>0</v>
          </cell>
        </row>
        <row r="9">
          <cell r="L9" t="str">
            <v>NWV_RAG</v>
          </cell>
          <cell r="M9">
            <v>0.10576216003290299</v>
          </cell>
          <cell r="N9">
            <v>9.7144624893288775E-2</v>
          </cell>
          <cell r="O9">
            <v>0.13457306792626855</v>
          </cell>
          <cell r="P9">
            <v>3.4119493392721287E-2</v>
          </cell>
          <cell r="Q9">
            <v>0.16020661863004634</v>
          </cell>
          <cell r="R9">
            <v>0</v>
          </cell>
          <cell r="S9">
            <v>-0.99953319550665465</v>
          </cell>
          <cell r="T9">
            <v>0.35091175727642121</v>
          </cell>
          <cell r="U9">
            <v>0.11728227784835088</v>
          </cell>
          <cell r="V9">
            <v>0</v>
          </cell>
          <cell r="W9">
            <v>-0.49999999999999994</v>
          </cell>
          <cell r="X9">
            <v>1.5</v>
          </cell>
          <cell r="Y9">
            <v>0</v>
          </cell>
        </row>
        <row r="10">
          <cell r="L10" t="str">
            <v>NWI_RES</v>
          </cell>
          <cell r="M10">
            <v>5.1142829225974767E-2</v>
          </cell>
          <cell r="N10">
            <v>7.6511407595558772E-2</v>
          </cell>
          <cell r="O10">
            <v>3.4303895384183755E-2</v>
          </cell>
          <cell r="P10">
            <v>0.11532166876450438</v>
          </cell>
          <cell r="Q10">
            <v>0.15874724740187304</v>
          </cell>
          <cell r="R10">
            <v>0</v>
          </cell>
          <cell r="S10">
            <v>-0.99949786435456023</v>
          </cell>
          <cell r="T10">
            <v>0.45228432871456936</v>
          </cell>
          <cell r="U10">
            <v>0.11168862291333598</v>
          </cell>
          <cell r="V10">
            <v>0</v>
          </cell>
          <cell r="W10">
            <v>-0.49999999999999989</v>
          </cell>
          <cell r="X10">
            <v>1.4999999999999998</v>
          </cell>
          <cell r="Y10">
            <v>0</v>
          </cell>
        </row>
        <row r="11">
          <cell r="L11" t="str">
            <v>NWI_COM</v>
          </cell>
          <cell r="M11">
            <v>0.13474373827125941</v>
          </cell>
          <cell r="N11">
            <v>0.10874995772142905</v>
          </cell>
          <cell r="O11">
            <v>2.3972331643228758E-2</v>
          </cell>
          <cell r="P11">
            <v>4.7662783843206817E-2</v>
          </cell>
          <cell r="Q11">
            <v>0.20813244615798826</v>
          </cell>
          <cell r="R11">
            <v>0</v>
          </cell>
          <cell r="S11">
            <v>-0.99560789611227996</v>
          </cell>
          <cell r="T11">
            <v>0.21817784380616803</v>
          </cell>
          <cell r="U11">
            <v>0.25856089855671971</v>
          </cell>
          <cell r="V11">
            <v>0</v>
          </cell>
          <cell r="W11">
            <v>-0.49999999999999994</v>
          </cell>
          <cell r="X11">
            <v>1.4999999999999998</v>
          </cell>
          <cell r="Y11">
            <v>0</v>
          </cell>
        </row>
        <row r="12">
          <cell r="L12" t="str">
            <v>NWI_MIX</v>
          </cell>
          <cell r="M12">
            <v>0.11072134017756381</v>
          </cell>
          <cell r="N12">
            <v>0.11471569296298212</v>
          </cell>
          <cell r="O12">
            <v>5.022912082284535E-2</v>
          </cell>
          <cell r="P12">
            <v>6.4686330307314854E-2</v>
          </cell>
          <cell r="Q12">
            <v>0.17419902495750569</v>
          </cell>
          <cell r="R12">
            <v>0</v>
          </cell>
          <cell r="S12">
            <v>-0.99796182961949298</v>
          </cell>
          <cell r="T12">
            <v>0.2858514954106624</v>
          </cell>
          <cell r="U12">
            <v>0.19959699536112566</v>
          </cell>
          <cell r="V12">
            <v>0</v>
          </cell>
          <cell r="W12">
            <v>-0.49999999999999989</v>
          </cell>
          <cell r="X12">
            <v>1.4999999999999998</v>
          </cell>
          <cell r="Y12">
            <v>0</v>
          </cell>
        </row>
        <row r="13">
          <cell r="L13" t="str">
            <v>NWI_RAG</v>
          </cell>
          <cell r="M13">
            <v>0.11228991338022984</v>
          </cell>
          <cell r="N13">
            <v>9.9764262649979174E-2</v>
          </cell>
          <cell r="O13">
            <v>0.13228039310963144</v>
          </cell>
          <cell r="P13">
            <v>6.6239279171229751E-2</v>
          </cell>
          <cell r="Q13">
            <v>0.14778355701639476</v>
          </cell>
          <cell r="R13">
            <v>0</v>
          </cell>
          <cell r="S13">
            <v>-0.99943640558510349</v>
          </cell>
          <cell r="T13">
            <v>0.32181077690456378</v>
          </cell>
          <cell r="U13">
            <v>0.11983181776797124</v>
          </cell>
          <cell r="V13">
            <v>0</v>
          </cell>
          <cell r="W13">
            <v>-0.49999999999999994</v>
          </cell>
          <cell r="X13">
            <v>1.5</v>
          </cell>
          <cell r="Y13">
            <v>0</v>
          </cell>
        </row>
        <row r="14">
          <cell r="L14" t="str">
            <v>RMN_RES</v>
          </cell>
          <cell r="M14">
            <v>4.0210123746792031E-2</v>
          </cell>
          <cell r="N14">
            <v>5.7500426183569681E-2</v>
          </cell>
          <cell r="O14">
            <v>3.896463540827616E-2</v>
          </cell>
          <cell r="P14">
            <v>6.3600700062712373E-2</v>
          </cell>
          <cell r="Q14">
            <v>0.22524749884119236</v>
          </cell>
          <cell r="R14">
            <v>0</v>
          </cell>
          <cell r="S14">
            <v>-0.99975429541045935</v>
          </cell>
          <cell r="T14">
            <v>0.49146026066866005</v>
          </cell>
          <cell r="U14">
            <v>8.3016355088797289E-2</v>
          </cell>
          <cell r="V14">
            <v>0</v>
          </cell>
          <cell r="W14">
            <v>-0.49999999999999983</v>
          </cell>
          <cell r="X14">
            <v>1.4999999999999998</v>
          </cell>
          <cell r="Y14">
            <v>0</v>
          </cell>
        </row>
        <row r="15">
          <cell r="L15" t="str">
            <v>RMN_COM</v>
          </cell>
          <cell r="M15">
            <v>0.11492639678437434</v>
          </cell>
          <cell r="N15">
            <v>0.10710174078991191</v>
          </cell>
          <cell r="O15">
            <v>2.5751907012944504E-2</v>
          </cell>
          <cell r="P15">
            <v>2.8382032861761303E-2</v>
          </cell>
          <cell r="Q15">
            <v>0.23225479214528075</v>
          </cell>
          <cell r="R15">
            <v>0</v>
          </cell>
          <cell r="S15">
            <v>-0.99754874519790926</v>
          </cell>
          <cell r="T15">
            <v>0.28842080373593604</v>
          </cell>
          <cell r="U15">
            <v>0.20316232666979103</v>
          </cell>
          <cell r="V15">
            <v>0</v>
          </cell>
          <cell r="W15">
            <v>-0.49999999999999983</v>
          </cell>
          <cell r="X15">
            <v>1.4999999999999998</v>
          </cell>
          <cell r="Y15">
            <v>0</v>
          </cell>
        </row>
        <row r="16">
          <cell r="L16" t="str">
            <v>RMN_MIX</v>
          </cell>
          <cell r="M16">
            <v>9.4279081988318275E-2</v>
          </cell>
          <cell r="N16">
            <v>0.10551084792609247</v>
          </cell>
          <cell r="O16">
            <v>5.1581893342904875E-2</v>
          </cell>
          <cell r="P16">
            <v>3.7674998405377337E-2</v>
          </cell>
          <cell r="Q16">
            <v>0.21065121967102676</v>
          </cell>
          <cell r="R16">
            <v>0</v>
          </cell>
          <cell r="S16">
            <v>-0.99891228418804001</v>
          </cell>
          <cell r="T16">
            <v>0.34276132611145066</v>
          </cell>
          <cell r="U16">
            <v>0.1575406325548297</v>
          </cell>
          <cell r="V16">
            <v>0</v>
          </cell>
          <cell r="W16">
            <v>-0.49999999999999989</v>
          </cell>
          <cell r="X16">
            <v>1.4999999999999998</v>
          </cell>
          <cell r="Y16">
            <v>0</v>
          </cell>
        </row>
        <row r="17">
          <cell r="L17" t="str">
            <v>RMN_RAG</v>
          </cell>
          <cell r="M17">
            <v>0.1002418514775166</v>
          </cell>
          <cell r="N17">
            <v>8.7689332048748042E-2</v>
          </cell>
          <cell r="O17">
            <v>0.12843615717927948</v>
          </cell>
          <cell r="P17">
            <v>3.8400366049367626E-2</v>
          </cell>
          <cell r="Q17">
            <v>0.18824349529076448</v>
          </cell>
          <cell r="R17">
            <v>0</v>
          </cell>
          <cell r="S17">
            <v>-0.99970470018552349</v>
          </cell>
          <cell r="T17">
            <v>0.35924347014292496</v>
          </cell>
          <cell r="U17">
            <v>9.7745327811398844E-2</v>
          </cell>
          <cell r="V17">
            <v>0</v>
          </cell>
          <cell r="W17">
            <v>-0.49999999999999989</v>
          </cell>
          <cell r="X17">
            <v>1.5</v>
          </cell>
          <cell r="Y17">
            <v>0</v>
          </cell>
        </row>
        <row r="18">
          <cell r="L18" t="str">
            <v>NCC_RES</v>
          </cell>
          <cell r="M18">
            <v>6.4534175307515873E-2</v>
          </cell>
          <cell r="N18">
            <v>6.5979058367375595E-2</v>
          </cell>
          <cell r="O18">
            <v>4.7656513572095383E-2</v>
          </cell>
          <cell r="P18">
            <v>7.2814071525920412E-2</v>
          </cell>
          <cell r="Q18">
            <v>0.19627977020516069</v>
          </cell>
          <cell r="R18">
            <v>0</v>
          </cell>
          <cell r="S18">
            <v>-0.99962321551128064</v>
          </cell>
          <cell r="T18">
            <v>0.45397638565474346</v>
          </cell>
          <cell r="U18">
            <v>9.8760025367188725E-2</v>
          </cell>
          <cell r="V18">
            <v>0</v>
          </cell>
          <cell r="W18">
            <v>-0.49999999999999989</v>
          </cell>
          <cell r="X18">
            <v>1.5</v>
          </cell>
          <cell r="Y18">
            <v>0</v>
          </cell>
        </row>
        <row r="19">
          <cell r="L19" t="str">
            <v>NCC_COM</v>
          </cell>
          <cell r="M19">
            <v>0.16552018687193421</v>
          </cell>
          <cell r="N19">
            <v>0.11645193004417886</v>
          </cell>
          <cell r="O19">
            <v>3.7789397315054728E-2</v>
          </cell>
          <cell r="P19">
            <v>2.9575114542496683E-2</v>
          </cell>
          <cell r="Q19">
            <v>0.20861062088558358</v>
          </cell>
          <cell r="R19">
            <v>0</v>
          </cell>
          <cell r="S19">
            <v>-0.99644020363950958</v>
          </cell>
          <cell r="T19">
            <v>0.22015000009669305</v>
          </cell>
          <cell r="U19">
            <v>0.22190275024405889</v>
          </cell>
          <cell r="V19">
            <v>0</v>
          </cell>
          <cell r="W19">
            <v>-0.49999999999999989</v>
          </cell>
          <cell r="X19">
            <v>1.5</v>
          </cell>
          <cell r="Y19">
            <v>0</v>
          </cell>
        </row>
        <row r="20">
          <cell r="L20" t="str">
            <v>NCC_MIX</v>
          </cell>
          <cell r="M20">
            <v>0.13278142614358437</v>
          </cell>
          <cell r="N20">
            <v>0.11583409878942053</v>
          </cell>
          <cell r="O20">
            <v>6.2433659111209162E-2</v>
          </cell>
          <cell r="P20">
            <v>4.0373755352302053E-2</v>
          </cell>
          <cell r="Q20">
            <v>0.18678198999290116</v>
          </cell>
          <cell r="R20">
            <v>0</v>
          </cell>
          <cell r="S20">
            <v>-0.99841292654615321</v>
          </cell>
          <cell r="T20">
            <v>0.28658894461749579</v>
          </cell>
          <cell r="U20">
            <v>0.17520612599308696</v>
          </cell>
          <cell r="V20">
            <v>0</v>
          </cell>
          <cell r="W20">
            <v>-0.49999999999999978</v>
          </cell>
          <cell r="X20">
            <v>1.4999999999999998</v>
          </cell>
          <cell r="Y20">
            <v>0</v>
          </cell>
        </row>
        <row r="21">
          <cell r="L21" t="str">
            <v>NCC_RAG</v>
          </cell>
          <cell r="M21">
            <v>0.12355653768425755</v>
          </cell>
          <cell r="N21">
            <v>9.5432565628372171E-2</v>
          </cell>
          <cell r="O21">
            <v>0.14172516401707774</v>
          </cell>
          <cell r="P21">
            <v>4.1497926104067918E-2</v>
          </cell>
          <cell r="Q21">
            <v>0.16727515286434416</v>
          </cell>
          <cell r="R21">
            <v>0</v>
          </cell>
          <cell r="S21">
            <v>-0.99957912568083596</v>
          </cell>
          <cell r="T21">
            <v>0.32182226112503604</v>
          </cell>
          <cell r="U21">
            <v>0.1086903925768445</v>
          </cell>
          <cell r="V21">
            <v>0</v>
          </cell>
          <cell r="W21">
            <v>-0.49999999999999983</v>
          </cell>
          <cell r="X21">
            <v>1.4999999999999998</v>
          </cell>
          <cell r="Y21">
            <v>0</v>
          </cell>
        </row>
        <row r="22">
          <cell r="L22" t="str">
            <v>NCV_RES</v>
          </cell>
          <cell r="M22">
            <v>8.0969823445932482E-2</v>
          </cell>
          <cell r="N22">
            <v>5.6865383390756141E-2</v>
          </cell>
          <cell r="O22">
            <v>4.7249679401313104E-2</v>
          </cell>
          <cell r="P22">
            <v>7.3776822858244689E-2</v>
          </cell>
          <cell r="Q22">
            <v>0.19519906885366003</v>
          </cell>
          <cell r="R22">
            <v>0</v>
          </cell>
          <cell r="S22">
            <v>-0.99966449073904218</v>
          </cell>
          <cell r="T22">
            <v>0.45222470750906785</v>
          </cell>
          <cell r="U22">
            <v>9.3714514541025626E-2</v>
          </cell>
          <cell r="V22">
            <v>0</v>
          </cell>
          <cell r="W22">
            <v>-0.49999999999999994</v>
          </cell>
          <cell r="X22">
            <v>1.5</v>
          </cell>
          <cell r="Y22">
            <v>0</v>
          </cell>
        </row>
        <row r="23">
          <cell r="L23" t="str">
            <v>NCV_COM</v>
          </cell>
          <cell r="M23">
            <v>0.21017417211291339</v>
          </cell>
          <cell r="N23">
            <v>9.5228353295364804E-2</v>
          </cell>
          <cell r="O23">
            <v>3.6439297105854057E-2</v>
          </cell>
          <cell r="P23">
            <v>3.055771347147148E-2</v>
          </cell>
          <cell r="Q23">
            <v>0.20630475581027855</v>
          </cell>
          <cell r="R23">
            <v>0</v>
          </cell>
          <cell r="S23">
            <v>-0.99645979258529671</v>
          </cell>
          <cell r="T23">
            <v>0.20797984216698917</v>
          </cell>
          <cell r="U23">
            <v>0.21331586603712846</v>
          </cell>
          <cell r="V23">
            <v>0</v>
          </cell>
          <cell r="W23">
            <v>-0.49999999999999989</v>
          </cell>
          <cell r="X23">
            <v>1.5</v>
          </cell>
          <cell r="Y23">
            <v>0</v>
          </cell>
        </row>
        <row r="24">
          <cell r="L24" t="str">
            <v>NCV_MIX</v>
          </cell>
          <cell r="M24">
            <v>0.16282210517844248</v>
          </cell>
          <cell r="N24">
            <v>0.10118544561786109</v>
          </cell>
          <cell r="O24">
            <v>6.2067290693414039E-2</v>
          </cell>
          <cell r="P24">
            <v>4.1298684118428831E-2</v>
          </cell>
          <cell r="Q24">
            <v>0.18469192886564448</v>
          </cell>
          <cell r="R24">
            <v>0</v>
          </cell>
          <cell r="S24">
            <v>-0.99850641679318497</v>
          </cell>
          <cell r="T24">
            <v>0.27971919764106939</v>
          </cell>
          <cell r="U24">
            <v>0.16821534788513964</v>
          </cell>
          <cell r="V24">
            <v>0</v>
          </cell>
          <cell r="W24">
            <v>-0.49999999999999983</v>
          </cell>
          <cell r="X24">
            <v>1.4999999999999998</v>
          </cell>
          <cell r="Y24">
            <v>0</v>
          </cell>
        </row>
        <row r="25">
          <cell r="L25" t="str">
            <v>NCV_RAG</v>
          </cell>
          <cell r="M25">
            <v>0.13769594897765033</v>
          </cell>
          <cell r="N25">
            <v>8.826741196178238E-2</v>
          </cell>
          <cell r="O25">
            <v>0.14241254185518351</v>
          </cell>
          <cell r="P25">
            <v>4.19485592667291E-2</v>
          </cell>
          <cell r="Q25">
            <v>0.16607261461213507</v>
          </cell>
          <cell r="R25">
            <v>0</v>
          </cell>
          <cell r="S25">
            <v>-0.99962412383431209</v>
          </cell>
          <cell r="T25">
            <v>0.31894853620080799</v>
          </cell>
          <cell r="U25">
            <v>0.10465438712571166</v>
          </cell>
          <cell r="V25">
            <v>0</v>
          </cell>
          <cell r="W25">
            <v>-0.49999999999999989</v>
          </cell>
          <cell r="X25">
            <v>1.5</v>
          </cell>
          <cell r="Y25">
            <v>0</v>
          </cell>
        </row>
        <row r="26">
          <cell r="L26" t="str">
            <v>NCI_RES</v>
          </cell>
          <cell r="M26">
            <v>7.0060859354638988E-2</v>
          </cell>
          <cell r="N26">
            <v>6.4132105517231558E-2</v>
          </cell>
          <cell r="O26">
            <v>4.6830069306605319E-2</v>
          </cell>
          <cell r="P26">
            <v>7.2952055899793672E-2</v>
          </cell>
          <cell r="Q26">
            <v>0.19989384085318984</v>
          </cell>
          <cell r="R26">
            <v>0</v>
          </cell>
          <cell r="S26">
            <v>-0.99966080627049669</v>
          </cell>
          <cell r="T26">
            <v>0.45390701739885814</v>
          </cell>
          <cell r="U26">
            <v>9.2224051669682491E-2</v>
          </cell>
          <cell r="V26">
            <v>0</v>
          </cell>
          <cell r="W26">
            <v>-0.49999999999999989</v>
          </cell>
          <cell r="X26">
            <v>1.4999999999999998</v>
          </cell>
          <cell r="Y26">
            <v>0</v>
          </cell>
        </row>
        <row r="27">
          <cell r="L27" t="str">
            <v>NCI_COM</v>
          </cell>
          <cell r="M27">
            <v>0.17964934266954094</v>
          </cell>
          <cell r="N27">
            <v>0.11212450232566104</v>
          </cell>
          <cell r="O27">
            <v>3.5701073082287184E-2</v>
          </cell>
          <cell r="P27">
            <v>2.9713601514325443E-2</v>
          </cell>
          <cell r="Q27">
            <v>0.2175986295018473</v>
          </cell>
          <cell r="R27">
            <v>0</v>
          </cell>
          <cell r="S27">
            <v>-0.99659931924745604</v>
          </cell>
          <cell r="T27">
            <v>0.21888368915801001</v>
          </cell>
          <cell r="U27">
            <v>0.20632916174832805</v>
          </cell>
          <cell r="V27">
            <v>0</v>
          </cell>
          <cell r="W27">
            <v>-0.49999999999999989</v>
          </cell>
          <cell r="X27">
            <v>1.4999999999999998</v>
          </cell>
          <cell r="Y27">
            <v>0</v>
          </cell>
        </row>
        <row r="28">
          <cell r="L28" t="str">
            <v>NCI_MIX</v>
          </cell>
          <cell r="M28">
            <v>0.1425016943285313</v>
          </cell>
          <cell r="N28">
            <v>0.11282234177781771</v>
          </cell>
          <cell r="O28">
            <v>6.1061480292838019E-2</v>
          </cell>
          <cell r="P28">
            <v>4.0505241952271419E-2</v>
          </cell>
          <cell r="Q28">
            <v>0.19296209923001378</v>
          </cell>
          <cell r="R28">
            <v>0</v>
          </cell>
          <cell r="S28">
            <v>-0.9985279271026225</v>
          </cell>
          <cell r="T28">
            <v>0.28592459382238783</v>
          </cell>
          <cell r="U28">
            <v>0.16422254859613991</v>
          </cell>
          <cell r="V28">
            <v>0</v>
          </cell>
          <cell r="W28">
            <v>-0.49999999999999994</v>
          </cell>
          <cell r="X28">
            <v>1.5</v>
          </cell>
          <cell r="Y28">
            <v>0</v>
          </cell>
        </row>
        <row r="29">
          <cell r="L29" t="str">
            <v>NCI_RAG</v>
          </cell>
          <cell r="M29">
            <v>0.12819669345456366</v>
          </cell>
          <cell r="N29">
            <v>9.3958572568849277E-2</v>
          </cell>
          <cell r="O29">
            <v>0.1411917512674527</v>
          </cell>
          <cell r="P29">
            <v>4.1562641473167163E-2</v>
          </cell>
          <cell r="Q29">
            <v>0.17020407210871483</v>
          </cell>
          <cell r="R29">
            <v>0</v>
          </cell>
          <cell r="S29">
            <v>-0.9996205078263386</v>
          </cell>
          <cell r="T29">
            <v>0.32155908314128739</v>
          </cell>
          <cell r="U29">
            <v>0.10332718598596495</v>
          </cell>
          <cell r="V29">
            <v>0</v>
          </cell>
          <cell r="W29">
            <v>-0.49999999999999989</v>
          </cell>
          <cell r="X29">
            <v>1.5</v>
          </cell>
          <cell r="Y29">
            <v>0</v>
          </cell>
        </row>
        <row r="30">
          <cell r="L30" t="str">
            <v>SCC_RES</v>
          </cell>
          <cell r="M30">
            <v>4.1943857705638007E-2</v>
          </cell>
          <cell r="N30">
            <v>5.4757135787779444E-2</v>
          </cell>
          <cell r="O30">
            <v>4.1355674175715638E-2</v>
          </cell>
          <cell r="P30">
            <v>6.4673282161606324E-2</v>
          </cell>
          <cell r="Q30">
            <v>0.21925873788898517</v>
          </cell>
          <cell r="R30">
            <v>0</v>
          </cell>
          <cell r="S30">
            <v>-0.99970603070960762</v>
          </cell>
          <cell r="T30">
            <v>0.48146132286773519</v>
          </cell>
          <cell r="U30">
            <v>9.6549989412540324E-2</v>
          </cell>
          <cell r="V30">
            <v>0</v>
          </cell>
          <cell r="W30">
            <v>-0.5</v>
          </cell>
          <cell r="X30">
            <v>1.5</v>
          </cell>
          <cell r="Y30">
            <v>0</v>
          </cell>
        </row>
        <row r="31">
          <cell r="L31" t="str">
            <v>SCC_COM</v>
          </cell>
          <cell r="M31">
            <v>0.12327162593772216</v>
          </cell>
          <cell r="N31">
            <v>0.1017864843504389</v>
          </cell>
          <cell r="O31">
            <v>3.179587067802804E-2</v>
          </cell>
          <cell r="P31">
            <v>2.9716265654372281E-2</v>
          </cell>
          <cell r="Q31">
            <v>0.21589035589004191</v>
          </cell>
          <cell r="R31">
            <v>0</v>
          </cell>
          <cell r="S31">
            <v>-0.99692994187015682</v>
          </cell>
          <cell r="T31">
            <v>0.25100363234728013</v>
          </cell>
          <cell r="U31">
            <v>0.24653576514211661</v>
          </cell>
          <cell r="V31">
            <v>0</v>
          </cell>
          <cell r="W31">
            <v>-0.50000000000000011</v>
          </cell>
          <cell r="X31">
            <v>1.5000000000000002</v>
          </cell>
          <cell r="Y31">
            <v>0</v>
          </cell>
        </row>
        <row r="32">
          <cell r="L32" t="str">
            <v>SCC_MIX</v>
          </cell>
          <cell r="M32">
            <v>9.9198941490819453E-2</v>
          </cell>
          <cell r="N32">
            <v>0.10191495855751702</v>
          </cell>
          <cell r="O32">
            <v>5.6424112739877123E-2</v>
          </cell>
          <cell r="P32">
            <v>3.8856557290312323E-2</v>
          </cell>
          <cell r="Q32">
            <v>0.19905639549028903</v>
          </cell>
          <cell r="R32">
            <v>0</v>
          </cell>
          <cell r="S32">
            <v>-0.99866783544513649</v>
          </cell>
          <cell r="T32">
            <v>0.31950322590017149</v>
          </cell>
          <cell r="U32">
            <v>0.1850458085310136</v>
          </cell>
          <cell r="V32">
            <v>0</v>
          </cell>
          <cell r="W32">
            <v>-0.49999999999999994</v>
          </cell>
          <cell r="X32">
            <v>1.4999999999999998</v>
          </cell>
          <cell r="Y32">
            <v>0</v>
          </cell>
        </row>
        <row r="33">
          <cell r="L33" t="str">
            <v>SCC_RAG</v>
          </cell>
          <cell r="M33">
            <v>0.10263163978289676</v>
          </cell>
          <cell r="N33">
            <v>8.5745064965597639E-2</v>
          </cell>
          <cell r="O33">
            <v>0.13183001600856717</v>
          </cell>
          <cell r="P33">
            <v>3.8963929345853007E-2</v>
          </cell>
          <cell r="Q33">
            <v>0.18248876990222312</v>
          </cell>
          <cell r="R33">
            <v>0</v>
          </cell>
          <cell r="S33">
            <v>-0.99964597310369263</v>
          </cell>
          <cell r="T33">
            <v>0.34860158961062848</v>
          </cell>
          <cell r="U33">
            <v>0.10973899038423383</v>
          </cell>
          <cell r="V33">
            <v>0</v>
          </cell>
          <cell r="W33">
            <v>-0.50000000000000011</v>
          </cell>
          <cell r="X33">
            <v>1.5000000000000002</v>
          </cell>
          <cell r="Y33">
            <v>0</v>
          </cell>
        </row>
        <row r="34">
          <cell r="L34" t="str">
            <v>SCV_RES</v>
          </cell>
          <cell r="M34">
            <v>5.0275849586611604E-2</v>
          </cell>
          <cell r="N34">
            <v>5.973890949580659E-2</v>
          </cell>
          <cell r="O34">
            <v>4.0807159294712771E-2</v>
          </cell>
          <cell r="P34">
            <v>9.4828047806450155E-2</v>
          </cell>
          <cell r="Q34">
            <v>0.20989522013765688</v>
          </cell>
          <cell r="R34">
            <v>0</v>
          </cell>
          <cell r="S34">
            <v>-0.99975700842967818</v>
          </cell>
          <cell r="T34">
            <v>0.46089829829773454</v>
          </cell>
          <cell r="U34">
            <v>8.3556515381027305E-2</v>
          </cell>
          <cell r="V34">
            <v>0</v>
          </cell>
          <cell r="W34">
            <v>-0.5</v>
          </cell>
          <cell r="X34">
            <v>1.5</v>
          </cell>
          <cell r="Y34">
            <v>0</v>
          </cell>
        </row>
        <row r="35">
          <cell r="L35" t="str">
            <v>SCV_COM</v>
          </cell>
          <cell r="M35">
            <v>0.15103081609480615</v>
          </cell>
          <cell r="N35">
            <v>9.8407445648431915E-2</v>
          </cell>
          <cell r="O35">
            <v>3.4702434665742479E-2</v>
          </cell>
          <cell r="P35">
            <v>4.4998196029948111E-2</v>
          </cell>
          <cell r="Q35">
            <v>0.20768299710416088</v>
          </cell>
          <cell r="R35">
            <v>0</v>
          </cell>
          <cell r="S35">
            <v>-0.99722805046558649</v>
          </cell>
          <cell r="T35">
            <v>0.24504476566127495</v>
          </cell>
          <cell r="U35">
            <v>0.21813334479563548</v>
          </cell>
          <cell r="V35">
            <v>0</v>
          </cell>
          <cell r="W35">
            <v>-0.49999999999999989</v>
          </cell>
          <cell r="X35">
            <v>1.4999999999999998</v>
          </cell>
          <cell r="Y35">
            <v>0</v>
          </cell>
        </row>
        <row r="36">
          <cell r="L36" t="str">
            <v>SCV_MIX</v>
          </cell>
          <cell r="M36">
            <v>0.11633762893386645</v>
          </cell>
          <cell r="N36">
            <v>0.10122176833469834</v>
          </cell>
          <cell r="O36">
            <v>5.7452612993086918E-2</v>
          </cell>
          <cell r="P36">
            <v>5.8220524581418777E-2</v>
          </cell>
          <cell r="Q36">
            <v>0.19166102895170092</v>
          </cell>
          <cell r="R36">
            <v>0</v>
          </cell>
          <cell r="S36">
            <v>-0.99884917863311817</v>
          </cell>
          <cell r="T36">
            <v>0.31092834853955559</v>
          </cell>
          <cell r="U36">
            <v>0.16417808766567307</v>
          </cell>
          <cell r="V36">
            <v>0</v>
          </cell>
          <cell r="W36">
            <v>-0.49999999999999994</v>
          </cell>
          <cell r="X36">
            <v>1.5</v>
          </cell>
          <cell r="Y36">
            <v>0</v>
          </cell>
        </row>
        <row r="37">
          <cell r="L37" t="str">
            <v>SCV_RAG</v>
          </cell>
          <cell r="M37">
            <v>0.10909984099517145</v>
          </cell>
          <cell r="N37">
            <v>8.7470998629954985E-2</v>
          </cell>
          <cell r="O37">
            <v>0.12973470835080392</v>
          </cell>
          <cell r="P37">
            <v>5.8122054685300475E-2</v>
          </cell>
          <cell r="Q37">
            <v>0.17717693379323793</v>
          </cell>
          <cell r="R37">
            <v>0</v>
          </cell>
          <cell r="S37">
            <v>-0.99970626229105719</v>
          </cell>
          <cell r="T37">
            <v>0.33930240616036589</v>
          </cell>
          <cell r="U37">
            <v>9.9093057385165356E-2</v>
          </cell>
          <cell r="V37">
            <v>0</v>
          </cell>
          <cell r="W37">
            <v>-0.49999999999999989</v>
          </cell>
          <cell r="X37">
            <v>1.5</v>
          </cell>
          <cell r="Y37">
            <v>0</v>
          </cell>
        </row>
        <row r="38">
          <cell r="L38" t="str">
            <v>SCI_RES</v>
          </cell>
          <cell r="M38">
            <v>4.6223665840910276E-2</v>
          </cell>
          <cell r="N38">
            <v>5.4711147766028839E-2</v>
          </cell>
          <cell r="O38">
            <v>4.1686142936585187E-2</v>
          </cell>
          <cell r="P38">
            <v>6.8696430745078627E-2</v>
          </cell>
          <cell r="Q38">
            <v>0.2175425376224151</v>
          </cell>
          <cell r="R38">
            <v>0</v>
          </cell>
          <cell r="S38">
            <v>-0.99972818886821424</v>
          </cell>
          <cell r="T38">
            <v>0.4790167595229089</v>
          </cell>
          <cell r="U38">
            <v>9.212331556607313E-2</v>
          </cell>
          <cell r="V38">
            <v>0</v>
          </cell>
          <cell r="W38">
            <v>-0.49999999999999978</v>
          </cell>
          <cell r="X38">
            <v>1.4999999999999998</v>
          </cell>
          <cell r="Y38">
            <v>0</v>
          </cell>
        </row>
        <row r="39">
          <cell r="L39" t="str">
            <v>SCI_COM</v>
          </cell>
          <cell r="M39">
            <v>0.13607074651798565</v>
          </cell>
          <cell r="N39">
            <v>9.9582793460318675E-2</v>
          </cell>
          <cell r="O39">
            <v>3.3257255749625424E-2</v>
          </cell>
          <cell r="P39">
            <v>3.1773475361878724E-2</v>
          </cell>
          <cell r="Q39">
            <v>0.2134466881305736</v>
          </cell>
          <cell r="R39">
            <v>0</v>
          </cell>
          <cell r="S39">
            <v>-0.9970546933864135</v>
          </cell>
          <cell r="T39">
            <v>0.25003704150532774</v>
          </cell>
          <cell r="U39">
            <v>0.23583199927429024</v>
          </cell>
          <cell r="V39">
            <v>0</v>
          </cell>
          <cell r="W39">
            <v>-0.49999999999999989</v>
          </cell>
          <cell r="X39">
            <v>1.5</v>
          </cell>
          <cell r="Y39">
            <v>0</v>
          </cell>
        </row>
        <row r="40">
          <cell r="L40" t="str">
            <v>SCI_MIX</v>
          </cell>
          <cell r="M40">
            <v>0.10750223237650895</v>
          </cell>
          <cell r="N40">
            <v>0.10064608406126939</v>
          </cell>
          <cell r="O40">
            <v>5.734487892956168E-2</v>
          </cell>
          <cell r="P40">
            <v>4.143793006659497E-2</v>
          </cell>
          <cell r="Q40">
            <v>0.19713412849827749</v>
          </cell>
          <cell r="R40">
            <v>0</v>
          </cell>
          <cell r="S40">
            <v>-0.99874518881889107</v>
          </cell>
          <cell r="T40">
            <v>0.31843883928570016</v>
          </cell>
          <cell r="U40">
            <v>0.17749590678208751</v>
          </cell>
          <cell r="V40">
            <v>0</v>
          </cell>
          <cell r="W40">
            <v>-0.49999999999999994</v>
          </cell>
          <cell r="X40">
            <v>1.5</v>
          </cell>
          <cell r="Y40">
            <v>0</v>
          </cell>
        </row>
        <row r="41">
          <cell r="L41" t="str">
            <v>SCI_RAG</v>
          </cell>
          <cell r="M41">
            <v>0.10631892133208665</v>
          </cell>
          <cell r="N41">
            <v>8.5396620719624464E-2</v>
          </cell>
          <cell r="O41">
            <v>0.13201853483362389</v>
          </cell>
          <cell r="P41">
            <v>4.1472704312070036E-2</v>
          </cell>
          <cell r="Q41">
            <v>0.18133139911107041</v>
          </cell>
          <cell r="R41">
            <v>0</v>
          </cell>
          <cell r="S41">
            <v>-0.99967213687234102</v>
          </cell>
          <cell r="T41">
            <v>0.34745713303331244</v>
          </cell>
          <cell r="U41">
            <v>0.10600468665821225</v>
          </cell>
          <cell r="V41">
            <v>0</v>
          </cell>
          <cell r="W41">
            <v>-0.49999999999999994</v>
          </cell>
          <cell r="X41">
            <v>1.4999999999999998</v>
          </cell>
          <cell r="Y41">
            <v>0</v>
          </cell>
        </row>
        <row r="42">
          <cell r="L42" t="str">
            <v>DSW_RES</v>
          </cell>
          <cell r="M42">
            <v>6.0464999525913922E-2</v>
          </cell>
          <cell r="N42">
            <v>0.13556152914932573</v>
          </cell>
          <cell r="O42">
            <v>3.0261332560674009E-2</v>
          </cell>
          <cell r="P42">
            <v>0.34592403244214437</v>
          </cell>
          <cell r="Q42">
            <v>0.12764459554853544</v>
          </cell>
          <cell r="R42">
            <v>0</v>
          </cell>
          <cell r="S42">
            <v>-0.99906995445870617</v>
          </cell>
          <cell r="T42">
            <v>0.20336864167339352</v>
          </cell>
          <cell r="U42">
            <v>9.6774869100012983E-2</v>
          </cell>
          <cell r="V42">
            <v>0</v>
          </cell>
          <cell r="W42">
            <v>-0.50000000000000011</v>
          </cell>
          <cell r="X42">
            <v>1.5000000000000002</v>
          </cell>
          <cell r="Y42">
            <v>0</v>
          </cell>
        </row>
        <row r="43">
          <cell r="L43" t="str">
            <v>DSW_COM</v>
          </cell>
          <cell r="M43">
            <v>0.16858125999200599</v>
          </cell>
          <cell r="N43">
            <v>0.13362866782724067</v>
          </cell>
          <cell r="O43">
            <v>3.2966806590246998E-2</v>
          </cell>
          <cell r="P43">
            <v>0.15256931368183457</v>
          </cell>
          <cell r="Q43">
            <v>0.16305882462884397</v>
          </cell>
          <cell r="R43">
            <v>0</v>
          </cell>
          <cell r="S43">
            <v>-0.995109981722614</v>
          </cell>
          <cell r="T43">
            <v>0.11443319494987041</v>
          </cell>
          <cell r="U43">
            <v>0.23476193232995751</v>
          </cell>
          <cell r="V43">
            <v>0</v>
          </cell>
          <cell r="W43">
            <v>-0.5</v>
          </cell>
          <cell r="X43">
            <v>1.5</v>
          </cell>
          <cell r="Y43">
            <v>0</v>
          </cell>
        </row>
        <row r="44">
          <cell r="L44" t="str">
            <v>DSW_MIX</v>
          </cell>
          <cell r="M44">
            <v>0.13148801027644674</v>
          </cell>
          <cell r="N44">
            <v>0.14860582919819434</v>
          </cell>
          <cell r="O44">
            <v>5.4807668331799154E-2</v>
          </cell>
          <cell r="P44">
            <v>0.20083738261360842</v>
          </cell>
          <cell r="Q44">
            <v>0.13767535413549845</v>
          </cell>
          <cell r="R44">
            <v>0</v>
          </cell>
          <cell r="S44">
            <v>-0.99746931214990509</v>
          </cell>
          <cell r="T44">
            <v>0.1467585134569849</v>
          </cell>
          <cell r="U44">
            <v>0.17982724198746808</v>
          </cell>
          <cell r="V44">
            <v>0</v>
          </cell>
          <cell r="W44">
            <v>-0.49999999999999994</v>
          </cell>
          <cell r="X44">
            <v>1.4999999999999998</v>
          </cell>
          <cell r="Y44">
            <v>0</v>
          </cell>
        </row>
        <row r="45">
          <cell r="L45" t="str">
            <v>DSW_RAG</v>
          </cell>
          <cell r="M45">
            <v>0.12109044824391027</v>
          </cell>
          <cell r="N45">
            <v>0.13371598756340272</v>
          </cell>
          <cell r="O45">
            <v>0.13238107113434747</v>
          </cell>
          <cell r="P45">
            <v>0.19977627890524877</v>
          </cell>
          <cell r="Q45">
            <v>0.12566640700088103</v>
          </cell>
          <cell r="R45">
            <v>0</v>
          </cell>
          <cell r="S45">
            <v>-0.99929375750239369</v>
          </cell>
          <cell r="T45">
            <v>0.17916586569984536</v>
          </cell>
          <cell r="U45">
            <v>0.10820394145236444</v>
          </cell>
          <cell r="V45">
            <v>0</v>
          </cell>
          <cell r="W45">
            <v>-0.49999999999999989</v>
          </cell>
          <cell r="X45">
            <v>1.5</v>
          </cell>
          <cell r="Y45">
            <v>0</v>
          </cell>
        </row>
        <row r="46">
          <cell r="L46" t="str">
            <v>HID_RES</v>
          </cell>
          <cell r="M46">
            <v>3.7323965928734548E-2</v>
          </cell>
          <cell r="N46">
            <v>5.6774751248657447E-2</v>
          </cell>
          <cell r="O46">
            <v>4.2089836581117798E-2</v>
          </cell>
          <cell r="P46">
            <v>6.8275610996623659E-2</v>
          </cell>
          <cell r="Q46">
            <v>0.21679591561686357</v>
          </cell>
          <cell r="R46">
            <v>0</v>
          </cell>
          <cell r="S46">
            <v>-0.99966253665624771</v>
          </cell>
          <cell r="T46">
            <v>0.47693450995563436</v>
          </cell>
          <cell r="U46">
            <v>0.10180540967236877</v>
          </cell>
          <cell r="V46">
            <v>0</v>
          </cell>
          <cell r="W46">
            <v>-0.49999999999999989</v>
          </cell>
          <cell r="X46">
            <v>1.4999999999999998</v>
          </cell>
          <cell r="Y46">
            <v>0</v>
          </cell>
        </row>
        <row r="47">
          <cell r="L47" t="str">
            <v>HID_COM</v>
          </cell>
          <cell r="M47">
            <v>0.1098443768277764</v>
          </cell>
          <cell r="N47">
            <v>0.10454696900321714</v>
          </cell>
          <cell r="O47">
            <v>3.4520903763514715E-2</v>
          </cell>
          <cell r="P47">
            <v>3.123330697064201E-2</v>
          </cell>
          <cell r="Q47">
            <v>0.21144425544984208</v>
          </cell>
          <cell r="R47">
            <v>0</v>
          </cell>
          <cell r="S47">
            <v>-0.9966472475655711</v>
          </cell>
          <cell r="T47">
            <v>0.24815106748856264</v>
          </cell>
          <cell r="U47">
            <v>0.26025912049644501</v>
          </cell>
          <cell r="V47">
            <v>0</v>
          </cell>
          <cell r="W47">
            <v>-0.49999999999999994</v>
          </cell>
          <cell r="X47">
            <v>1.5</v>
          </cell>
          <cell r="Y47">
            <v>0</v>
          </cell>
        </row>
        <row r="48">
          <cell r="L48" t="str">
            <v>HID_MIX</v>
          </cell>
          <cell r="M48">
            <v>9.0276608366020528E-2</v>
          </cell>
          <cell r="N48">
            <v>0.10395600500465009</v>
          </cell>
          <cell r="O48">
            <v>5.7916470483528576E-2</v>
          </cell>
          <cell r="P48">
            <v>4.0966499953690165E-2</v>
          </cell>
          <cell r="Q48">
            <v>0.19597968834314361</v>
          </cell>
          <cell r="R48">
            <v>0</v>
          </cell>
          <cell r="S48">
            <v>-0.99850900552012622</v>
          </cell>
          <cell r="T48">
            <v>0.31639855666846395</v>
          </cell>
          <cell r="U48">
            <v>0.19450617118050317</v>
          </cell>
          <cell r="V48">
            <v>0</v>
          </cell>
          <cell r="W48">
            <v>-0.49999999999999994</v>
          </cell>
          <cell r="X48">
            <v>1.5</v>
          </cell>
          <cell r="Y48">
            <v>0</v>
          </cell>
        </row>
        <row r="49">
          <cell r="L49" t="str">
            <v>HID_RAG</v>
          </cell>
          <cell r="M49">
            <v>9.8230798959144119E-2</v>
          </cell>
          <cell r="N49">
            <v>8.7033501223151885E-2</v>
          </cell>
          <cell r="O49">
            <v>0.13188792218009571</v>
          </cell>
          <cell r="P49">
            <v>4.125098990373767E-2</v>
          </cell>
          <cell r="Q49">
            <v>0.18087340102443544</v>
          </cell>
          <cell r="R49">
            <v>0</v>
          </cell>
          <cell r="S49">
            <v>-0.99959448412360086</v>
          </cell>
          <cell r="T49">
            <v>0.34634325638001162</v>
          </cell>
          <cell r="U49">
            <v>0.11438013032942355</v>
          </cell>
          <cell r="V49">
            <v>0</v>
          </cell>
          <cell r="W49">
            <v>-0.49999999999999994</v>
          </cell>
          <cell r="X49">
            <v>1.5</v>
          </cell>
          <cell r="Y49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4"/>
  <sheetViews>
    <sheetView workbookViewId="0">
      <selection activeCell="F9" sqref="F9"/>
    </sheetView>
  </sheetViews>
  <sheetFormatPr defaultRowHeight="14.4" x14ac:dyDescent="0.3"/>
  <cols>
    <col min="2" max="2" width="13.109375" customWidth="1"/>
    <col min="3" max="3" width="9.44140625" customWidth="1"/>
    <col min="5" max="5" width="20.6640625" customWidth="1"/>
  </cols>
  <sheetData>
    <row r="2" spans="2:6" ht="21" x14ac:dyDescent="0.4">
      <c r="B2" s="9" t="s">
        <v>247</v>
      </c>
    </row>
    <row r="4" spans="2:6" ht="21" x14ac:dyDescent="0.4">
      <c r="B4" s="4" t="s">
        <v>0</v>
      </c>
      <c r="C4" s="1"/>
      <c r="E4" s="2" t="s">
        <v>1</v>
      </c>
      <c r="F4" s="3" t="s">
        <v>274</v>
      </c>
    </row>
    <row r="5" spans="2:6" x14ac:dyDescent="0.3">
      <c r="B5" s="1"/>
      <c r="C5" s="1"/>
    </row>
    <row r="6" spans="2:6" x14ac:dyDescent="0.3">
      <c r="E6" t="s">
        <v>2</v>
      </c>
    </row>
    <row r="9" spans="2:6" ht="21" x14ac:dyDescent="0.4">
      <c r="B9" s="4" t="s">
        <v>3</v>
      </c>
      <c r="C9" s="4"/>
      <c r="E9" t="s">
        <v>4</v>
      </c>
      <c r="F9" s="3" t="s">
        <v>277</v>
      </c>
    </row>
    <row r="10" spans="2:6" x14ac:dyDescent="0.3">
      <c r="B10" s="1"/>
      <c r="C10" s="1"/>
    </row>
    <row r="11" spans="2:6" x14ac:dyDescent="0.3">
      <c r="E11" t="s">
        <v>5</v>
      </c>
    </row>
    <row r="14" spans="2:6" ht="15.6" x14ac:dyDescent="0.3">
      <c r="B14" s="6" t="s">
        <v>6</v>
      </c>
      <c r="C14" s="6">
        <v>5</v>
      </c>
      <c r="E14" t="s">
        <v>7</v>
      </c>
    </row>
    <row r="15" spans="2:6" ht="15.6" x14ac:dyDescent="0.3">
      <c r="B15" s="6" t="s">
        <v>8</v>
      </c>
      <c r="C15" s="6">
        <v>1.4327000000000001</v>
      </c>
      <c r="E15" t="s">
        <v>9</v>
      </c>
    </row>
    <row r="16" spans="2:6" ht="15.6" x14ac:dyDescent="0.3">
      <c r="B16" s="6" t="s">
        <v>10</v>
      </c>
      <c r="C16" s="6">
        <v>0.93</v>
      </c>
      <c r="E16" t="s">
        <v>11</v>
      </c>
    </row>
    <row r="17" spans="2:5" ht="15.6" x14ac:dyDescent="0.3">
      <c r="B17" s="6" t="s">
        <v>12</v>
      </c>
      <c r="C17" s="6">
        <v>40</v>
      </c>
      <c r="E17" t="s">
        <v>13</v>
      </c>
    </row>
    <row r="23" spans="2:5" x14ac:dyDescent="0.3">
      <c r="C23" t="s">
        <v>231</v>
      </c>
    </row>
    <row r="24" spans="2:5" x14ac:dyDescent="0.3">
      <c r="C24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tabSelected="1" workbookViewId="0">
      <pane ySplit="552" activePane="bottomLeft"/>
      <selection sqref="A1:R1048576"/>
      <selection pane="bottomLeft" activeCell="E51" sqref="E51"/>
    </sheetView>
  </sheetViews>
  <sheetFormatPr defaultRowHeight="14.4" x14ac:dyDescent="0.3"/>
  <cols>
    <col min="3" max="3" width="15" style="5" customWidth="1"/>
    <col min="4" max="4" width="15.5546875" style="5" customWidth="1"/>
    <col min="5" max="5" width="15.33203125" style="5" customWidth="1"/>
    <col min="6" max="6" width="8.33203125" customWidth="1"/>
    <col min="9" max="9" width="8.88671875" style="5"/>
  </cols>
  <sheetData>
    <row r="1" spans="1:18" x14ac:dyDescent="0.3">
      <c r="A1" s="8" t="s">
        <v>14</v>
      </c>
      <c r="B1" t="s">
        <v>15</v>
      </c>
      <c r="C1" s="7" t="s">
        <v>16</v>
      </c>
      <c r="D1" s="7" t="s">
        <v>17</v>
      </c>
      <c r="E1" s="7" t="s">
        <v>18</v>
      </c>
      <c r="F1" t="s">
        <v>148</v>
      </c>
      <c r="G1" t="s">
        <v>149</v>
      </c>
      <c r="H1" t="s">
        <v>19</v>
      </c>
      <c r="I1" s="7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</row>
    <row r="2" spans="1:18" x14ac:dyDescent="0.3">
      <c r="A2" s="5" t="s">
        <v>248</v>
      </c>
      <c r="B2">
        <v>-11</v>
      </c>
      <c r="C2" s="5" t="s">
        <v>31</v>
      </c>
      <c r="D2" s="5" t="s">
        <v>31</v>
      </c>
      <c r="E2" s="5" t="s">
        <v>223</v>
      </c>
      <c r="F2">
        <v>-110</v>
      </c>
      <c r="G2">
        <v>-1</v>
      </c>
      <c r="H2">
        <v>100</v>
      </c>
      <c r="I2" s="5" t="s">
        <v>249</v>
      </c>
      <c r="J2">
        <v>0</v>
      </c>
      <c r="K2">
        <v>0</v>
      </c>
      <c r="L2">
        <v>0</v>
      </c>
      <c r="M2">
        <v>1</v>
      </c>
      <c r="N2">
        <v>0</v>
      </c>
      <c r="O2">
        <v>0</v>
      </c>
      <c r="P2">
        <v>0</v>
      </c>
      <c r="Q2">
        <v>0</v>
      </c>
      <c r="R2">
        <v>1</v>
      </c>
    </row>
    <row r="3" spans="1:18" x14ac:dyDescent="0.3">
      <c r="A3" s="5" t="s">
        <v>248</v>
      </c>
      <c r="B3">
        <v>-12</v>
      </c>
      <c r="C3" s="5" t="s">
        <v>32</v>
      </c>
      <c r="D3" s="5" t="s">
        <v>32</v>
      </c>
      <c r="E3" s="5" t="s">
        <v>223</v>
      </c>
      <c r="F3">
        <v>-110</v>
      </c>
      <c r="G3">
        <v>-1</v>
      </c>
      <c r="H3">
        <v>100</v>
      </c>
      <c r="I3" s="5" t="s">
        <v>249</v>
      </c>
      <c r="J3">
        <v>0</v>
      </c>
      <c r="K3">
        <v>0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  <c r="R3">
        <v>1</v>
      </c>
    </row>
    <row r="4" spans="1:18" x14ac:dyDescent="0.3">
      <c r="A4" s="5" t="s">
        <v>248</v>
      </c>
      <c r="B4">
        <v>-13</v>
      </c>
      <c r="C4" s="5" t="s">
        <v>30</v>
      </c>
      <c r="D4" s="5" t="s">
        <v>30</v>
      </c>
      <c r="E4" s="5" t="s">
        <v>223</v>
      </c>
      <c r="F4">
        <v>-110</v>
      </c>
      <c r="G4">
        <v>-1</v>
      </c>
      <c r="H4">
        <v>100</v>
      </c>
      <c r="I4" s="5" t="s">
        <v>249</v>
      </c>
      <c r="J4">
        <v>0</v>
      </c>
      <c r="K4">
        <v>0</v>
      </c>
      <c r="L4">
        <v>0</v>
      </c>
      <c r="M4">
        <v>1</v>
      </c>
      <c r="N4">
        <v>0</v>
      </c>
      <c r="O4">
        <v>0</v>
      </c>
      <c r="P4">
        <v>0</v>
      </c>
      <c r="Q4">
        <v>0</v>
      </c>
      <c r="R4">
        <v>1</v>
      </c>
    </row>
    <row r="5" spans="1:18" x14ac:dyDescent="0.3">
      <c r="A5" s="5" t="s">
        <v>248</v>
      </c>
      <c r="B5">
        <v>-14</v>
      </c>
      <c r="C5" s="5" t="s">
        <v>167</v>
      </c>
      <c r="D5" s="5" t="s">
        <v>167</v>
      </c>
      <c r="E5" s="5" t="s">
        <v>223</v>
      </c>
      <c r="F5">
        <v>-110</v>
      </c>
      <c r="G5">
        <v>-1</v>
      </c>
      <c r="H5">
        <v>100</v>
      </c>
      <c r="I5" s="5" t="s">
        <v>249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1</v>
      </c>
    </row>
    <row r="6" spans="1:18" x14ac:dyDescent="0.3">
      <c r="A6" s="5" t="s">
        <v>248</v>
      </c>
      <c r="B6">
        <v>-15</v>
      </c>
      <c r="C6" s="5" t="s">
        <v>168</v>
      </c>
      <c r="D6" s="5" t="s">
        <v>168</v>
      </c>
      <c r="E6" s="5" t="s">
        <v>223</v>
      </c>
      <c r="F6">
        <v>-110</v>
      </c>
      <c r="G6">
        <v>-1</v>
      </c>
      <c r="H6">
        <v>100</v>
      </c>
      <c r="I6" s="5" t="s">
        <v>249</v>
      </c>
      <c r="J6">
        <v>0</v>
      </c>
      <c r="K6">
        <v>0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9</v>
      </c>
    </row>
    <row r="7" spans="1:18" x14ac:dyDescent="0.3">
      <c r="A7" s="5" t="s">
        <v>248</v>
      </c>
      <c r="B7">
        <v>-16</v>
      </c>
      <c r="C7" s="5" t="s">
        <v>169</v>
      </c>
      <c r="D7" s="5" t="s">
        <v>169</v>
      </c>
      <c r="E7" s="5" t="s">
        <v>223</v>
      </c>
      <c r="F7">
        <v>-110</v>
      </c>
      <c r="G7">
        <v>-1</v>
      </c>
      <c r="H7">
        <v>100</v>
      </c>
      <c r="I7" s="5" t="s">
        <v>249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9</v>
      </c>
    </row>
    <row r="8" spans="1:18" x14ac:dyDescent="0.3">
      <c r="A8" s="5" t="s">
        <v>248</v>
      </c>
      <c r="B8">
        <v>-17</v>
      </c>
      <c r="C8" s="5" t="s">
        <v>170</v>
      </c>
      <c r="D8" s="5" t="s">
        <v>170</v>
      </c>
      <c r="E8" s="5" t="s">
        <v>223</v>
      </c>
      <c r="F8">
        <v>-110</v>
      </c>
      <c r="G8">
        <v>-1</v>
      </c>
      <c r="H8">
        <v>100</v>
      </c>
      <c r="I8" s="5" t="s">
        <v>249</v>
      </c>
      <c r="J8">
        <v>0</v>
      </c>
      <c r="K8">
        <v>0</v>
      </c>
      <c r="L8">
        <v>0</v>
      </c>
      <c r="M8">
        <v>1</v>
      </c>
      <c r="N8">
        <v>0</v>
      </c>
      <c r="O8">
        <v>0</v>
      </c>
      <c r="P8">
        <v>0</v>
      </c>
      <c r="Q8">
        <v>0</v>
      </c>
      <c r="R8">
        <v>9</v>
      </c>
    </row>
    <row r="9" spans="1:18" x14ac:dyDescent="0.3">
      <c r="A9" s="5" t="s">
        <v>248</v>
      </c>
      <c r="B9">
        <v>-18</v>
      </c>
      <c r="C9" s="5" t="s">
        <v>171</v>
      </c>
      <c r="D9" s="5" t="s">
        <v>171</v>
      </c>
      <c r="E9" s="5" t="s">
        <v>223</v>
      </c>
      <c r="F9">
        <v>-110</v>
      </c>
      <c r="G9">
        <v>-1</v>
      </c>
      <c r="H9">
        <v>100</v>
      </c>
      <c r="I9" s="5" t="s">
        <v>249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0</v>
      </c>
      <c r="R9">
        <v>9</v>
      </c>
    </row>
    <row r="10" spans="1:18" x14ac:dyDescent="0.3">
      <c r="A10" s="5" t="s">
        <v>248</v>
      </c>
      <c r="B10">
        <v>-19</v>
      </c>
      <c r="C10" s="5" t="s">
        <v>172</v>
      </c>
      <c r="D10" s="5" t="s">
        <v>172</v>
      </c>
      <c r="E10" s="5" t="s">
        <v>223</v>
      </c>
      <c r="F10">
        <v>-110</v>
      </c>
      <c r="G10">
        <v>-1</v>
      </c>
      <c r="H10">
        <v>100</v>
      </c>
      <c r="I10" s="5" t="s">
        <v>249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1</v>
      </c>
    </row>
    <row r="11" spans="1:18" x14ac:dyDescent="0.3">
      <c r="A11" s="5" t="s">
        <v>248</v>
      </c>
      <c r="B11">
        <v>-20</v>
      </c>
      <c r="C11" s="5" t="s">
        <v>173</v>
      </c>
      <c r="D11" s="5" t="s">
        <v>173</v>
      </c>
      <c r="E11" s="5" t="s">
        <v>223</v>
      </c>
      <c r="F11">
        <v>-110</v>
      </c>
      <c r="G11">
        <v>-1</v>
      </c>
      <c r="H11">
        <v>100</v>
      </c>
      <c r="I11" s="5" t="s">
        <v>249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1</v>
      </c>
    </row>
    <row r="12" spans="1:18" x14ac:dyDescent="0.3">
      <c r="A12" s="5" t="s">
        <v>248</v>
      </c>
      <c r="B12">
        <v>-21</v>
      </c>
      <c r="C12" s="5" t="s">
        <v>174</v>
      </c>
      <c r="D12" s="5" t="s">
        <v>174</v>
      </c>
      <c r="E12" s="5" t="s">
        <v>223</v>
      </c>
      <c r="F12">
        <v>-110</v>
      </c>
      <c r="G12">
        <v>-1</v>
      </c>
      <c r="H12">
        <v>100</v>
      </c>
      <c r="I12" s="5" t="s">
        <v>249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  <c r="R12">
        <v>1</v>
      </c>
    </row>
    <row r="13" spans="1:18" x14ac:dyDescent="0.3">
      <c r="A13" s="5" t="s">
        <v>248</v>
      </c>
      <c r="B13">
        <v>-22</v>
      </c>
      <c r="C13" s="5" t="s">
        <v>175</v>
      </c>
      <c r="D13" s="5" t="s">
        <v>175</v>
      </c>
      <c r="E13" s="5" t="s">
        <v>223</v>
      </c>
      <c r="F13">
        <v>-110</v>
      </c>
      <c r="G13">
        <v>-1</v>
      </c>
      <c r="H13">
        <v>100</v>
      </c>
      <c r="I13" s="5" t="s">
        <v>249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1</v>
      </c>
    </row>
    <row r="14" spans="1:18" x14ac:dyDescent="0.3">
      <c r="A14" s="5" t="s">
        <v>248</v>
      </c>
      <c r="B14">
        <v>-23</v>
      </c>
      <c r="C14" s="5" t="s">
        <v>176</v>
      </c>
      <c r="D14" s="5" t="s">
        <v>176</v>
      </c>
      <c r="E14" s="5" t="s">
        <v>223</v>
      </c>
      <c r="F14">
        <v>-110</v>
      </c>
      <c r="G14">
        <v>-1</v>
      </c>
      <c r="H14">
        <v>100</v>
      </c>
      <c r="I14" s="5" t="s">
        <v>249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1</v>
      </c>
    </row>
    <row r="15" spans="1:18" x14ac:dyDescent="0.3">
      <c r="A15" s="5" t="s">
        <v>248</v>
      </c>
      <c r="B15">
        <v>-24</v>
      </c>
      <c r="C15" s="5" t="s">
        <v>177</v>
      </c>
      <c r="D15" s="5" t="s">
        <v>177</v>
      </c>
      <c r="E15" s="5" t="s">
        <v>223</v>
      </c>
      <c r="F15">
        <v>-110</v>
      </c>
      <c r="G15">
        <v>-1</v>
      </c>
      <c r="H15">
        <v>100</v>
      </c>
      <c r="I15" s="5" t="s">
        <v>249</v>
      </c>
      <c r="J15">
        <v>0</v>
      </c>
      <c r="K15">
        <v>0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  <c r="R15">
        <v>1</v>
      </c>
    </row>
    <row r="16" spans="1:18" x14ac:dyDescent="0.3">
      <c r="A16" s="5" t="s">
        <v>248</v>
      </c>
      <c r="B16">
        <v>-25</v>
      </c>
      <c r="C16" s="5" t="s">
        <v>178</v>
      </c>
      <c r="D16" s="5" t="s">
        <v>178</v>
      </c>
      <c r="E16" s="5" t="s">
        <v>223</v>
      </c>
      <c r="F16">
        <v>-110</v>
      </c>
      <c r="G16">
        <v>-1</v>
      </c>
      <c r="H16">
        <v>100</v>
      </c>
      <c r="I16" s="5" t="s">
        <v>249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  <c r="R16">
        <v>1</v>
      </c>
    </row>
    <row r="17" spans="1:18" x14ac:dyDescent="0.3">
      <c r="A17" s="5" t="s">
        <v>248</v>
      </c>
      <c r="B17">
        <v>-26</v>
      </c>
      <c r="C17" s="5" t="s">
        <v>179</v>
      </c>
      <c r="D17" s="5" t="s">
        <v>179</v>
      </c>
      <c r="E17" s="5" t="s">
        <v>223</v>
      </c>
      <c r="F17">
        <v>-110</v>
      </c>
      <c r="G17">
        <v>-1</v>
      </c>
      <c r="H17">
        <v>100</v>
      </c>
      <c r="I17" s="5" t="s">
        <v>249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1</v>
      </c>
    </row>
    <row r="18" spans="1:18" x14ac:dyDescent="0.3">
      <c r="A18" s="5" t="s">
        <v>248</v>
      </c>
      <c r="B18">
        <v>-27</v>
      </c>
      <c r="C18" s="5" t="s">
        <v>180</v>
      </c>
      <c r="D18" s="5" t="s">
        <v>180</v>
      </c>
      <c r="E18" t="s">
        <v>225</v>
      </c>
      <c r="F18">
        <v>-110</v>
      </c>
      <c r="G18">
        <v>-1</v>
      </c>
      <c r="H18">
        <v>100</v>
      </c>
      <c r="I18" s="5" t="s">
        <v>249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1</v>
      </c>
    </row>
    <row r="19" spans="1:18" x14ac:dyDescent="0.3">
      <c r="A19" s="5" t="s">
        <v>248</v>
      </c>
      <c r="B19">
        <v>-28</v>
      </c>
      <c r="C19" s="5" t="s">
        <v>181</v>
      </c>
      <c r="D19" s="5" t="s">
        <v>181</v>
      </c>
      <c r="E19" t="s">
        <v>225</v>
      </c>
      <c r="F19">
        <v>-110</v>
      </c>
      <c r="G19">
        <v>-1</v>
      </c>
      <c r="H19">
        <v>100</v>
      </c>
      <c r="I19" s="5" t="s">
        <v>249</v>
      </c>
      <c r="J19">
        <v>0</v>
      </c>
      <c r="K19">
        <v>0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1</v>
      </c>
    </row>
    <row r="20" spans="1:18" x14ac:dyDescent="0.3">
      <c r="A20" s="5" t="s">
        <v>248</v>
      </c>
      <c r="B20">
        <v>-29</v>
      </c>
      <c r="C20" s="5" t="s">
        <v>182</v>
      </c>
      <c r="D20" s="5" t="s">
        <v>182</v>
      </c>
      <c r="E20" t="s">
        <v>225</v>
      </c>
      <c r="F20">
        <v>-110</v>
      </c>
      <c r="G20">
        <v>-1</v>
      </c>
      <c r="H20">
        <v>100</v>
      </c>
      <c r="I20" s="5" t="s">
        <v>249</v>
      </c>
      <c r="J20">
        <v>0</v>
      </c>
      <c r="K20">
        <v>0</v>
      </c>
      <c r="L20">
        <v>0</v>
      </c>
      <c r="M20">
        <v>1</v>
      </c>
      <c r="N20">
        <v>0</v>
      </c>
      <c r="O20">
        <v>0</v>
      </c>
      <c r="P20">
        <v>0</v>
      </c>
      <c r="Q20">
        <v>0</v>
      </c>
      <c r="R20">
        <v>1</v>
      </c>
    </row>
    <row r="21" spans="1:18" x14ac:dyDescent="0.3">
      <c r="A21" s="5" t="s">
        <v>248</v>
      </c>
      <c r="B21">
        <v>-30</v>
      </c>
      <c r="C21" s="5" t="s">
        <v>183</v>
      </c>
      <c r="D21" s="5" t="s">
        <v>183</v>
      </c>
      <c r="E21" t="s">
        <v>225</v>
      </c>
      <c r="F21">
        <v>-110</v>
      </c>
      <c r="G21">
        <v>-1</v>
      </c>
      <c r="H21">
        <v>100</v>
      </c>
      <c r="I21" s="5" t="s">
        <v>249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  <c r="Q21">
        <v>0</v>
      </c>
      <c r="R21">
        <v>1</v>
      </c>
    </row>
    <row r="22" spans="1:18" x14ac:dyDescent="0.3">
      <c r="A22" s="5" t="s">
        <v>248</v>
      </c>
      <c r="B22">
        <v>-31</v>
      </c>
      <c r="C22" s="5" t="s">
        <v>184</v>
      </c>
      <c r="D22" s="5" t="s">
        <v>184</v>
      </c>
      <c r="E22" t="s">
        <v>225</v>
      </c>
      <c r="F22">
        <v>-110</v>
      </c>
      <c r="G22">
        <v>-1.1000000000000001</v>
      </c>
      <c r="H22">
        <v>100</v>
      </c>
      <c r="I22" s="5" t="s">
        <v>249</v>
      </c>
      <c r="J22">
        <v>0</v>
      </c>
      <c r="K22">
        <v>0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  <c r="R22">
        <v>1</v>
      </c>
    </row>
    <row r="23" spans="1:18" x14ac:dyDescent="0.3">
      <c r="A23" s="5" t="s">
        <v>248</v>
      </c>
      <c r="B23">
        <v>-32</v>
      </c>
      <c r="C23" s="5" t="s">
        <v>185</v>
      </c>
      <c r="D23" s="5" t="s">
        <v>185</v>
      </c>
      <c r="E23" t="s">
        <v>225</v>
      </c>
      <c r="F23">
        <v>-110</v>
      </c>
      <c r="G23">
        <v>-1.1000000000000001</v>
      </c>
      <c r="H23">
        <v>100</v>
      </c>
      <c r="I23" s="5" t="s">
        <v>249</v>
      </c>
      <c r="J23">
        <v>0</v>
      </c>
      <c r="K23">
        <v>0</v>
      </c>
      <c r="L23">
        <v>0</v>
      </c>
      <c r="M23">
        <v>1</v>
      </c>
      <c r="N23">
        <v>0</v>
      </c>
      <c r="O23">
        <v>0</v>
      </c>
      <c r="P23">
        <v>0</v>
      </c>
      <c r="Q23">
        <v>0</v>
      </c>
      <c r="R23">
        <v>1</v>
      </c>
    </row>
    <row r="24" spans="1:18" x14ac:dyDescent="0.3">
      <c r="A24" s="5" t="s">
        <v>248</v>
      </c>
      <c r="B24">
        <v>-33</v>
      </c>
      <c r="C24" s="5" t="s">
        <v>186</v>
      </c>
      <c r="D24" s="5" t="s">
        <v>186</v>
      </c>
      <c r="E24" t="s">
        <v>225</v>
      </c>
      <c r="F24">
        <v>-110</v>
      </c>
      <c r="G24">
        <v>-1.1000000000000001</v>
      </c>
      <c r="H24">
        <v>100</v>
      </c>
      <c r="I24" s="5" t="s">
        <v>249</v>
      </c>
      <c r="J24">
        <v>0</v>
      </c>
      <c r="K24">
        <v>0</v>
      </c>
      <c r="L24">
        <v>0</v>
      </c>
      <c r="M24">
        <v>1</v>
      </c>
      <c r="N24">
        <v>0</v>
      </c>
      <c r="O24">
        <v>0</v>
      </c>
      <c r="P24">
        <v>0</v>
      </c>
      <c r="Q24">
        <v>0</v>
      </c>
      <c r="R24">
        <v>1</v>
      </c>
    </row>
    <row r="25" spans="1:18" x14ac:dyDescent="0.3">
      <c r="A25" s="5" t="s">
        <v>248</v>
      </c>
      <c r="B25">
        <v>-34</v>
      </c>
      <c r="C25" s="5" t="s">
        <v>187</v>
      </c>
      <c r="D25" s="5" t="s">
        <v>187</v>
      </c>
      <c r="E25" t="s">
        <v>225</v>
      </c>
      <c r="F25">
        <v>-110</v>
      </c>
      <c r="G25">
        <v>-1</v>
      </c>
      <c r="H25">
        <v>100</v>
      </c>
      <c r="I25" s="5" t="s">
        <v>249</v>
      </c>
      <c r="J25">
        <v>0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1</v>
      </c>
    </row>
    <row r="26" spans="1:18" x14ac:dyDescent="0.3">
      <c r="A26" s="5" t="s">
        <v>248</v>
      </c>
      <c r="B26">
        <v>-35</v>
      </c>
      <c r="C26" s="5" t="s">
        <v>188</v>
      </c>
      <c r="D26" s="5" t="s">
        <v>188</v>
      </c>
      <c r="E26" t="s">
        <v>225</v>
      </c>
      <c r="F26">
        <v>-110</v>
      </c>
      <c r="G26">
        <v>-1.1000000000000001</v>
      </c>
      <c r="H26">
        <v>100</v>
      </c>
      <c r="I26" s="5" t="s">
        <v>249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0</v>
      </c>
      <c r="Q26">
        <v>0</v>
      </c>
      <c r="R26">
        <v>1</v>
      </c>
    </row>
    <row r="27" spans="1:18" x14ac:dyDescent="0.3">
      <c r="A27" s="5" t="s">
        <v>248</v>
      </c>
      <c r="B27">
        <v>-36</v>
      </c>
      <c r="C27" s="5" t="s">
        <v>189</v>
      </c>
      <c r="D27" s="5" t="s">
        <v>189</v>
      </c>
      <c r="E27" t="s">
        <v>225</v>
      </c>
      <c r="F27">
        <v>-110</v>
      </c>
      <c r="G27">
        <v>-1.1000000000000001</v>
      </c>
      <c r="H27">
        <v>100</v>
      </c>
      <c r="I27" s="5" t="s">
        <v>249</v>
      </c>
      <c r="J27">
        <v>0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1</v>
      </c>
    </row>
    <row r="28" spans="1:18" x14ac:dyDescent="0.3">
      <c r="A28" s="5" t="s">
        <v>248</v>
      </c>
      <c r="B28">
        <v>-37</v>
      </c>
      <c r="C28" s="5" t="s">
        <v>190</v>
      </c>
      <c r="D28" s="5" t="s">
        <v>190</v>
      </c>
      <c r="E28" t="s">
        <v>225</v>
      </c>
      <c r="F28">
        <v>-110</v>
      </c>
      <c r="G28">
        <v>-1.1000000000000001</v>
      </c>
      <c r="H28">
        <v>100</v>
      </c>
      <c r="I28" s="5" t="s">
        <v>249</v>
      </c>
      <c r="J28">
        <v>0</v>
      </c>
      <c r="K28">
        <v>0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1</v>
      </c>
    </row>
    <row r="29" spans="1:18" x14ac:dyDescent="0.3">
      <c r="A29" s="5" t="s">
        <v>248</v>
      </c>
      <c r="B29">
        <v>-38</v>
      </c>
      <c r="C29" s="5" t="s">
        <v>191</v>
      </c>
      <c r="D29" s="5" t="s">
        <v>191</v>
      </c>
      <c r="E29" t="s">
        <v>225</v>
      </c>
      <c r="F29">
        <v>-110</v>
      </c>
      <c r="G29">
        <v>-1</v>
      </c>
      <c r="H29">
        <v>100</v>
      </c>
      <c r="I29" s="5" t="s">
        <v>249</v>
      </c>
      <c r="J29">
        <v>0</v>
      </c>
      <c r="K29">
        <v>0</v>
      </c>
      <c r="L29">
        <v>0</v>
      </c>
      <c r="M29">
        <v>1</v>
      </c>
      <c r="N29">
        <v>0</v>
      </c>
      <c r="O29">
        <v>0</v>
      </c>
      <c r="P29">
        <v>0</v>
      </c>
      <c r="Q29">
        <v>0</v>
      </c>
      <c r="R29">
        <v>1</v>
      </c>
    </row>
    <row r="30" spans="1:18" x14ac:dyDescent="0.3">
      <c r="A30" s="5" t="s">
        <v>248</v>
      </c>
      <c r="B30">
        <v>-39</v>
      </c>
      <c r="C30" s="5" t="s">
        <v>192</v>
      </c>
      <c r="D30" s="5" t="s">
        <v>192</v>
      </c>
      <c r="E30" s="5" t="s">
        <v>227</v>
      </c>
      <c r="F30">
        <v>-110</v>
      </c>
      <c r="G30">
        <v>-1.1000000000000001</v>
      </c>
      <c r="H30">
        <v>100</v>
      </c>
      <c r="I30" s="5" t="s">
        <v>249</v>
      </c>
      <c r="J30">
        <v>0</v>
      </c>
      <c r="K30">
        <v>0</v>
      </c>
      <c r="L30">
        <v>0</v>
      </c>
      <c r="M30">
        <v>1</v>
      </c>
      <c r="N30">
        <v>0</v>
      </c>
      <c r="O30">
        <v>0</v>
      </c>
      <c r="P30">
        <v>0</v>
      </c>
      <c r="Q30">
        <v>0</v>
      </c>
      <c r="R30">
        <v>1</v>
      </c>
    </row>
    <row r="31" spans="1:18" x14ac:dyDescent="0.3">
      <c r="A31" s="5" t="s">
        <v>248</v>
      </c>
      <c r="B31">
        <v>-40</v>
      </c>
      <c r="C31" s="5" t="s">
        <v>193</v>
      </c>
      <c r="D31" s="5" t="s">
        <v>193</v>
      </c>
      <c r="E31" s="5" t="s">
        <v>227</v>
      </c>
      <c r="F31">
        <v>-110</v>
      </c>
      <c r="G31">
        <v>-1.1000000000000001</v>
      </c>
      <c r="H31">
        <v>100</v>
      </c>
      <c r="I31" s="5" t="s">
        <v>249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  <c r="Q31">
        <v>0</v>
      </c>
      <c r="R31">
        <v>1</v>
      </c>
    </row>
    <row r="32" spans="1:18" x14ac:dyDescent="0.3">
      <c r="A32" s="5" t="s">
        <v>248</v>
      </c>
      <c r="B32">
        <v>-41</v>
      </c>
      <c r="C32" s="5" t="s">
        <v>194</v>
      </c>
      <c r="D32" s="5" t="s">
        <v>194</v>
      </c>
      <c r="E32" s="5" t="s">
        <v>227</v>
      </c>
      <c r="F32">
        <v>-110</v>
      </c>
      <c r="G32">
        <v>-1.1000000000000001</v>
      </c>
      <c r="H32">
        <v>100</v>
      </c>
      <c r="I32" s="5" t="s">
        <v>249</v>
      </c>
      <c r="J32">
        <v>0</v>
      </c>
      <c r="K32">
        <v>0</v>
      </c>
      <c r="L32">
        <v>0</v>
      </c>
      <c r="M32">
        <v>1</v>
      </c>
      <c r="N32">
        <v>0</v>
      </c>
      <c r="O32">
        <v>0</v>
      </c>
      <c r="P32">
        <v>0</v>
      </c>
      <c r="Q32">
        <v>0</v>
      </c>
      <c r="R32">
        <v>1</v>
      </c>
    </row>
    <row r="33" spans="1:18" x14ac:dyDescent="0.3">
      <c r="A33" s="5" t="s">
        <v>248</v>
      </c>
      <c r="B33">
        <v>-42</v>
      </c>
      <c r="C33" s="5" t="s">
        <v>195</v>
      </c>
      <c r="D33" s="5" t="s">
        <v>195</v>
      </c>
      <c r="E33" s="5" t="s">
        <v>227</v>
      </c>
      <c r="F33">
        <v>-110</v>
      </c>
      <c r="G33">
        <v>-1</v>
      </c>
      <c r="H33">
        <v>100</v>
      </c>
      <c r="I33" s="5" t="s">
        <v>249</v>
      </c>
      <c r="J33">
        <v>0</v>
      </c>
      <c r="K33">
        <v>0</v>
      </c>
      <c r="L33">
        <v>0</v>
      </c>
      <c r="M33">
        <v>1</v>
      </c>
      <c r="N33">
        <v>0</v>
      </c>
      <c r="O33">
        <v>0</v>
      </c>
      <c r="P33">
        <v>0</v>
      </c>
      <c r="Q33">
        <v>0</v>
      </c>
      <c r="R33">
        <v>1</v>
      </c>
    </row>
    <row r="34" spans="1:18" x14ac:dyDescent="0.3">
      <c r="A34" s="5" t="s">
        <v>248</v>
      </c>
      <c r="B34">
        <v>-43</v>
      </c>
      <c r="C34" s="5" t="s">
        <v>196</v>
      </c>
      <c r="D34" s="5" t="s">
        <v>196</v>
      </c>
      <c r="E34" s="5" t="s">
        <v>227</v>
      </c>
      <c r="F34">
        <v>-110</v>
      </c>
      <c r="G34">
        <v>-1.2</v>
      </c>
      <c r="H34">
        <v>100</v>
      </c>
      <c r="I34" s="5" t="s">
        <v>249</v>
      </c>
      <c r="J34">
        <v>0</v>
      </c>
      <c r="K34">
        <v>0</v>
      </c>
      <c r="L34">
        <v>0</v>
      </c>
      <c r="M34">
        <v>1</v>
      </c>
      <c r="N34">
        <v>0</v>
      </c>
      <c r="O34">
        <v>0</v>
      </c>
      <c r="P34">
        <v>0</v>
      </c>
      <c r="Q34">
        <v>0</v>
      </c>
      <c r="R34">
        <v>1</v>
      </c>
    </row>
    <row r="35" spans="1:18" x14ac:dyDescent="0.3">
      <c r="A35" s="5" t="s">
        <v>248</v>
      </c>
      <c r="B35">
        <v>-44</v>
      </c>
      <c r="C35" s="5" t="s">
        <v>197</v>
      </c>
      <c r="D35" s="5" t="s">
        <v>197</v>
      </c>
      <c r="E35" s="5" t="s">
        <v>227</v>
      </c>
      <c r="F35">
        <v>-110</v>
      </c>
      <c r="G35">
        <v>-1.2</v>
      </c>
      <c r="H35">
        <v>100</v>
      </c>
      <c r="I35" s="5" t="s">
        <v>249</v>
      </c>
      <c r="J35">
        <v>0</v>
      </c>
      <c r="K35">
        <v>0</v>
      </c>
      <c r="L35">
        <v>0</v>
      </c>
      <c r="M35">
        <v>1</v>
      </c>
      <c r="N35">
        <v>0</v>
      </c>
      <c r="O35">
        <v>0</v>
      </c>
      <c r="P35">
        <v>0</v>
      </c>
      <c r="Q35">
        <v>0</v>
      </c>
      <c r="R35">
        <v>1</v>
      </c>
    </row>
    <row r="36" spans="1:18" x14ac:dyDescent="0.3">
      <c r="A36" s="5" t="s">
        <v>248</v>
      </c>
      <c r="B36">
        <v>-45</v>
      </c>
      <c r="C36" s="5" t="s">
        <v>198</v>
      </c>
      <c r="D36" s="5" t="s">
        <v>198</v>
      </c>
      <c r="E36" s="5" t="s">
        <v>227</v>
      </c>
      <c r="F36">
        <v>-110</v>
      </c>
      <c r="G36">
        <v>-1.2</v>
      </c>
      <c r="H36">
        <v>100</v>
      </c>
      <c r="I36" s="5" t="s">
        <v>249</v>
      </c>
      <c r="J36">
        <v>0</v>
      </c>
      <c r="K36">
        <v>0</v>
      </c>
      <c r="L36">
        <v>0</v>
      </c>
      <c r="M36">
        <v>1</v>
      </c>
      <c r="N36">
        <v>0</v>
      </c>
      <c r="O36">
        <v>0</v>
      </c>
      <c r="P36">
        <v>0</v>
      </c>
      <c r="Q36">
        <v>0</v>
      </c>
      <c r="R36">
        <v>1</v>
      </c>
    </row>
    <row r="37" spans="1:18" x14ac:dyDescent="0.3">
      <c r="A37" s="5" t="s">
        <v>248</v>
      </c>
      <c r="B37">
        <v>-46</v>
      </c>
      <c r="C37" s="5" t="s">
        <v>199</v>
      </c>
      <c r="D37" s="5" t="s">
        <v>199</v>
      </c>
      <c r="E37" s="5" t="s">
        <v>227</v>
      </c>
      <c r="F37">
        <v>-110</v>
      </c>
      <c r="G37">
        <v>-1.2</v>
      </c>
      <c r="H37">
        <v>100</v>
      </c>
      <c r="I37" s="5" t="s">
        <v>249</v>
      </c>
      <c r="J37">
        <v>0</v>
      </c>
      <c r="K37">
        <v>0</v>
      </c>
      <c r="L37">
        <v>0</v>
      </c>
      <c r="M37">
        <v>1</v>
      </c>
      <c r="N37">
        <v>0</v>
      </c>
      <c r="O37">
        <v>0</v>
      </c>
      <c r="P37">
        <v>0</v>
      </c>
      <c r="Q37">
        <v>0</v>
      </c>
      <c r="R37">
        <v>1</v>
      </c>
    </row>
    <row r="38" spans="1:18" x14ac:dyDescent="0.3">
      <c r="A38" s="5" t="s">
        <v>248</v>
      </c>
      <c r="B38">
        <v>-47</v>
      </c>
      <c r="C38" s="5" t="s">
        <v>200</v>
      </c>
      <c r="D38" s="5" t="s">
        <v>200</v>
      </c>
      <c r="E38" s="5" t="s">
        <v>227</v>
      </c>
      <c r="F38">
        <v>-110</v>
      </c>
      <c r="G38">
        <v>-1.2</v>
      </c>
      <c r="H38">
        <v>100</v>
      </c>
      <c r="I38" s="5" t="s">
        <v>249</v>
      </c>
      <c r="J38">
        <v>0</v>
      </c>
      <c r="K38">
        <v>0</v>
      </c>
      <c r="L38">
        <v>0</v>
      </c>
      <c r="M38">
        <v>1</v>
      </c>
      <c r="N38">
        <v>0</v>
      </c>
      <c r="O38">
        <v>0</v>
      </c>
      <c r="P38">
        <v>0</v>
      </c>
      <c r="Q38">
        <v>0</v>
      </c>
      <c r="R38">
        <v>1</v>
      </c>
    </row>
    <row r="39" spans="1:18" x14ac:dyDescent="0.3">
      <c r="A39" s="5" t="s">
        <v>248</v>
      </c>
      <c r="B39">
        <v>-48</v>
      </c>
      <c r="C39" s="5" t="s">
        <v>201</v>
      </c>
      <c r="D39" s="5" t="s">
        <v>201</v>
      </c>
      <c r="E39" s="5" t="s">
        <v>227</v>
      </c>
      <c r="F39">
        <v>-110</v>
      </c>
      <c r="G39">
        <v>-1.2</v>
      </c>
      <c r="H39">
        <v>100</v>
      </c>
      <c r="I39" s="5" t="s">
        <v>249</v>
      </c>
      <c r="J39">
        <v>0</v>
      </c>
      <c r="K39">
        <v>0</v>
      </c>
      <c r="L39">
        <v>0</v>
      </c>
      <c r="M39">
        <v>1</v>
      </c>
      <c r="N39">
        <v>0</v>
      </c>
      <c r="O39">
        <v>0</v>
      </c>
      <c r="P39">
        <v>0</v>
      </c>
      <c r="Q39">
        <v>0</v>
      </c>
      <c r="R39">
        <v>1</v>
      </c>
    </row>
    <row r="40" spans="1:18" x14ac:dyDescent="0.3">
      <c r="A40" s="5" t="s">
        <v>248</v>
      </c>
      <c r="B40">
        <v>-49</v>
      </c>
      <c r="C40" s="5" t="s">
        <v>202</v>
      </c>
      <c r="D40" s="5" t="s">
        <v>202</v>
      </c>
      <c r="E40" s="5" t="s">
        <v>227</v>
      </c>
      <c r="F40">
        <v>-110</v>
      </c>
      <c r="G40">
        <v>-1.2</v>
      </c>
      <c r="H40">
        <v>100</v>
      </c>
      <c r="I40" s="5" t="s">
        <v>249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1</v>
      </c>
    </row>
    <row r="41" spans="1:18" x14ac:dyDescent="0.3">
      <c r="A41" s="5" t="s">
        <v>248</v>
      </c>
      <c r="B41">
        <v>-50</v>
      </c>
      <c r="C41" s="5" t="s">
        <v>203</v>
      </c>
      <c r="D41" s="5" t="s">
        <v>203</v>
      </c>
      <c r="E41" s="5" t="s">
        <v>227</v>
      </c>
      <c r="F41">
        <v>-110</v>
      </c>
      <c r="G41">
        <v>-1.2</v>
      </c>
      <c r="H41">
        <v>100</v>
      </c>
      <c r="I41" s="5" t="s">
        <v>249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>
        <v>0</v>
      </c>
      <c r="Q41">
        <v>0</v>
      </c>
      <c r="R41">
        <v>1</v>
      </c>
    </row>
    <row r="42" spans="1:18" x14ac:dyDescent="0.3">
      <c r="A42" s="5" t="s">
        <v>248</v>
      </c>
      <c r="B42">
        <v>-51</v>
      </c>
      <c r="C42" s="5" t="s">
        <v>204</v>
      </c>
      <c r="D42" s="5" t="s">
        <v>204</v>
      </c>
      <c r="E42" t="s">
        <v>225</v>
      </c>
      <c r="F42">
        <v>-110</v>
      </c>
      <c r="G42">
        <v>-1.25</v>
      </c>
      <c r="H42">
        <v>100</v>
      </c>
      <c r="I42" s="5" t="s">
        <v>249</v>
      </c>
      <c r="J42">
        <v>0</v>
      </c>
      <c r="K42">
        <v>0</v>
      </c>
      <c r="L42">
        <v>0</v>
      </c>
      <c r="M42">
        <v>1</v>
      </c>
      <c r="N42">
        <v>0</v>
      </c>
      <c r="O42">
        <v>0</v>
      </c>
      <c r="P42">
        <v>0</v>
      </c>
      <c r="Q42">
        <v>0</v>
      </c>
      <c r="R42">
        <v>1</v>
      </c>
    </row>
    <row r="43" spans="1:18" x14ac:dyDescent="0.3">
      <c r="A43" s="5" t="s">
        <v>248</v>
      </c>
      <c r="B43">
        <v>-52</v>
      </c>
      <c r="C43" s="5" t="s">
        <v>205</v>
      </c>
      <c r="D43" s="5" t="s">
        <v>205</v>
      </c>
      <c r="E43" t="s">
        <v>225</v>
      </c>
      <c r="F43">
        <v>-110</v>
      </c>
      <c r="G43">
        <v>-1.25</v>
      </c>
      <c r="H43">
        <v>100</v>
      </c>
      <c r="I43" s="5" t="s">
        <v>249</v>
      </c>
      <c r="J43">
        <v>0</v>
      </c>
      <c r="K43">
        <v>0</v>
      </c>
      <c r="L43">
        <v>0</v>
      </c>
      <c r="M43">
        <v>1</v>
      </c>
      <c r="N43">
        <v>0</v>
      </c>
      <c r="O43">
        <v>0</v>
      </c>
      <c r="P43">
        <v>0</v>
      </c>
      <c r="Q43">
        <v>0</v>
      </c>
      <c r="R43">
        <v>1</v>
      </c>
    </row>
    <row r="44" spans="1:18" x14ac:dyDescent="0.3">
      <c r="A44" s="5" t="s">
        <v>248</v>
      </c>
      <c r="B44">
        <v>-53</v>
      </c>
      <c r="C44" s="5" t="s">
        <v>206</v>
      </c>
      <c r="D44" s="5" t="s">
        <v>206</v>
      </c>
      <c r="E44" t="s">
        <v>225</v>
      </c>
      <c r="F44">
        <v>-110</v>
      </c>
      <c r="G44">
        <v>-1.25</v>
      </c>
      <c r="H44">
        <v>100</v>
      </c>
      <c r="I44" s="5" t="s">
        <v>249</v>
      </c>
      <c r="J44">
        <v>0</v>
      </c>
      <c r="K44">
        <v>0</v>
      </c>
      <c r="L44">
        <v>0</v>
      </c>
      <c r="M44">
        <v>1</v>
      </c>
      <c r="N44">
        <v>0</v>
      </c>
      <c r="O44">
        <v>0</v>
      </c>
      <c r="P44">
        <v>0</v>
      </c>
      <c r="Q44">
        <v>0</v>
      </c>
      <c r="R44">
        <v>1</v>
      </c>
    </row>
    <row r="45" spans="1:18" x14ac:dyDescent="0.3">
      <c r="A45" s="5" t="s">
        <v>248</v>
      </c>
      <c r="B45">
        <v>-54</v>
      </c>
      <c r="C45" s="5" t="s">
        <v>207</v>
      </c>
      <c r="D45" s="5" t="s">
        <v>207</v>
      </c>
      <c r="E45" t="s">
        <v>225</v>
      </c>
      <c r="F45">
        <v>-110</v>
      </c>
      <c r="G45">
        <v>-1.25</v>
      </c>
      <c r="H45">
        <v>100</v>
      </c>
      <c r="I45" s="5" t="s">
        <v>249</v>
      </c>
      <c r="J45">
        <v>0</v>
      </c>
      <c r="K45">
        <v>0</v>
      </c>
      <c r="L45">
        <v>0</v>
      </c>
      <c r="M45">
        <v>1</v>
      </c>
      <c r="N45">
        <v>0</v>
      </c>
      <c r="O45">
        <v>0</v>
      </c>
      <c r="P45">
        <v>0</v>
      </c>
      <c r="Q45">
        <v>0</v>
      </c>
      <c r="R45">
        <v>1</v>
      </c>
    </row>
    <row r="46" spans="1:18" x14ac:dyDescent="0.3">
      <c r="A46" s="5" t="s">
        <v>248</v>
      </c>
      <c r="B46">
        <v>-55</v>
      </c>
      <c r="C46" s="5" t="s">
        <v>208</v>
      </c>
      <c r="D46" s="5" t="s">
        <v>208</v>
      </c>
      <c r="E46" s="5" t="s">
        <v>276</v>
      </c>
      <c r="F46">
        <v>-110</v>
      </c>
      <c r="G46">
        <v>-1.2</v>
      </c>
      <c r="H46">
        <v>100</v>
      </c>
      <c r="I46" s="5" t="s">
        <v>249</v>
      </c>
      <c r="J46">
        <v>0</v>
      </c>
      <c r="K46">
        <v>0</v>
      </c>
      <c r="L46">
        <v>0</v>
      </c>
      <c r="M46">
        <v>1</v>
      </c>
      <c r="N46">
        <v>0</v>
      </c>
      <c r="O46">
        <v>0</v>
      </c>
      <c r="P46">
        <v>0</v>
      </c>
      <c r="Q46">
        <v>0</v>
      </c>
      <c r="R46">
        <v>1</v>
      </c>
    </row>
    <row r="47" spans="1:18" x14ac:dyDescent="0.3">
      <c r="A47" s="5" t="s">
        <v>248</v>
      </c>
      <c r="B47">
        <v>-56</v>
      </c>
      <c r="C47" s="5" t="s">
        <v>209</v>
      </c>
      <c r="D47" s="5" t="s">
        <v>209</v>
      </c>
      <c r="E47" s="5" t="s">
        <v>223</v>
      </c>
      <c r="F47">
        <v>-110</v>
      </c>
      <c r="G47">
        <v>-1.2</v>
      </c>
      <c r="H47">
        <v>100</v>
      </c>
      <c r="I47" s="5" t="s">
        <v>249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0</v>
      </c>
      <c r="R47">
        <v>1</v>
      </c>
    </row>
    <row r="48" spans="1:18" x14ac:dyDescent="0.3">
      <c r="A48" s="5" t="s">
        <v>248</v>
      </c>
      <c r="B48">
        <v>-57</v>
      </c>
      <c r="C48" s="5" t="s">
        <v>210</v>
      </c>
      <c r="D48" s="5" t="s">
        <v>210</v>
      </c>
      <c r="E48" s="5" t="s">
        <v>223</v>
      </c>
      <c r="F48">
        <v>-110</v>
      </c>
      <c r="G48">
        <v>-1.2</v>
      </c>
      <c r="H48">
        <v>100</v>
      </c>
      <c r="I48" s="5" t="s">
        <v>249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  <c r="R48">
        <v>1</v>
      </c>
    </row>
    <row r="49" spans="1:18" x14ac:dyDescent="0.3">
      <c r="A49" s="5" t="s">
        <v>248</v>
      </c>
      <c r="B49">
        <v>-58</v>
      </c>
      <c r="C49" s="5" t="s">
        <v>211</v>
      </c>
      <c r="D49" s="5" t="s">
        <v>211</v>
      </c>
      <c r="E49" s="5" t="s">
        <v>276</v>
      </c>
      <c r="F49">
        <v>-110</v>
      </c>
      <c r="G49">
        <v>-1</v>
      </c>
      <c r="H49">
        <v>100</v>
      </c>
      <c r="I49" s="5" t="s">
        <v>249</v>
      </c>
      <c r="J49">
        <v>0</v>
      </c>
      <c r="K49">
        <v>0</v>
      </c>
      <c r="L49">
        <v>0</v>
      </c>
      <c r="M49">
        <v>1</v>
      </c>
      <c r="N49">
        <v>0</v>
      </c>
      <c r="O49">
        <v>0</v>
      </c>
      <c r="P49">
        <v>0</v>
      </c>
      <c r="Q49">
        <v>0</v>
      </c>
      <c r="R49">
        <v>1</v>
      </c>
    </row>
    <row r="50" spans="1:18" x14ac:dyDescent="0.3">
      <c r="A50" s="5" t="s">
        <v>248</v>
      </c>
      <c r="B50">
        <v>-101</v>
      </c>
      <c r="C50" s="5" t="s">
        <v>212</v>
      </c>
      <c r="D50" s="5" t="s">
        <v>212</v>
      </c>
      <c r="E50" s="13" t="s">
        <v>224</v>
      </c>
      <c r="F50">
        <v>-110</v>
      </c>
      <c r="G50">
        <v>-1</v>
      </c>
      <c r="H50">
        <v>100</v>
      </c>
      <c r="I50" s="5" t="s">
        <v>249</v>
      </c>
      <c r="J50">
        <v>0</v>
      </c>
      <c r="K50">
        <v>0</v>
      </c>
      <c r="L50">
        <v>0</v>
      </c>
      <c r="M50">
        <v>1</v>
      </c>
      <c r="N50">
        <v>0</v>
      </c>
      <c r="O50">
        <v>0</v>
      </c>
      <c r="P50">
        <v>0</v>
      </c>
      <c r="Q50">
        <v>0</v>
      </c>
      <c r="R50">
        <v>1</v>
      </c>
    </row>
    <row r="51" spans="1:18" x14ac:dyDescent="0.3">
      <c r="A51" s="5" t="s">
        <v>248</v>
      </c>
      <c r="B51">
        <v>-102</v>
      </c>
      <c r="C51" s="5" t="s">
        <v>264</v>
      </c>
      <c r="D51" s="5" t="s">
        <v>264</v>
      </c>
      <c r="E51" s="13" t="s">
        <v>224</v>
      </c>
      <c r="F51">
        <v>-110</v>
      </c>
      <c r="G51">
        <v>-1</v>
      </c>
      <c r="H51">
        <v>100</v>
      </c>
      <c r="I51" s="5" t="s">
        <v>249</v>
      </c>
      <c r="J51">
        <v>0</v>
      </c>
      <c r="K51">
        <v>0</v>
      </c>
      <c r="L51">
        <v>0</v>
      </c>
      <c r="M51">
        <v>1</v>
      </c>
      <c r="N51">
        <v>0</v>
      </c>
      <c r="O51">
        <v>0</v>
      </c>
      <c r="P51">
        <v>0</v>
      </c>
      <c r="Q51">
        <v>0</v>
      </c>
      <c r="R51">
        <v>1</v>
      </c>
    </row>
    <row r="52" spans="1:18" x14ac:dyDescent="0.3">
      <c r="A52" s="5" t="s">
        <v>248</v>
      </c>
      <c r="B52">
        <v>-103</v>
      </c>
      <c r="C52" s="5" t="s">
        <v>265</v>
      </c>
      <c r="D52" s="5" t="s">
        <v>265</v>
      </c>
      <c r="E52" s="13" t="s">
        <v>224</v>
      </c>
      <c r="F52">
        <v>-110</v>
      </c>
      <c r="G52">
        <v>-1</v>
      </c>
      <c r="H52">
        <v>100</v>
      </c>
      <c r="I52" s="5" t="s">
        <v>249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0</v>
      </c>
      <c r="Q52">
        <v>0</v>
      </c>
      <c r="R52">
        <v>1</v>
      </c>
    </row>
    <row r="53" spans="1:18" x14ac:dyDescent="0.3">
      <c r="A53" s="5" t="s">
        <v>248</v>
      </c>
      <c r="B53">
        <v>-104</v>
      </c>
      <c r="C53" s="5" t="s">
        <v>266</v>
      </c>
      <c r="D53" s="5" t="s">
        <v>266</v>
      </c>
      <c r="E53" s="13" t="s">
        <v>224</v>
      </c>
      <c r="F53">
        <v>-110</v>
      </c>
      <c r="G53">
        <v>-1</v>
      </c>
      <c r="H53">
        <v>100</v>
      </c>
      <c r="I53" s="5" t="s">
        <v>249</v>
      </c>
      <c r="J53">
        <v>0</v>
      </c>
      <c r="K53">
        <v>0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>
        <v>1</v>
      </c>
    </row>
    <row r="54" spans="1:18" x14ac:dyDescent="0.3">
      <c r="A54" s="5" t="s">
        <v>248</v>
      </c>
      <c r="B54">
        <v>-105</v>
      </c>
      <c r="C54" s="5" t="s">
        <v>213</v>
      </c>
      <c r="D54" s="5" t="s">
        <v>213</v>
      </c>
      <c r="E54" s="13" t="s">
        <v>224</v>
      </c>
      <c r="F54">
        <v>-110</v>
      </c>
      <c r="G54">
        <v>-1</v>
      </c>
      <c r="H54">
        <v>100</v>
      </c>
      <c r="I54" s="5" t="s">
        <v>249</v>
      </c>
      <c r="J54">
        <v>0</v>
      </c>
      <c r="K54">
        <v>0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  <c r="R54">
        <v>1</v>
      </c>
    </row>
    <row r="55" spans="1:18" x14ac:dyDescent="0.3">
      <c r="A55" s="5" t="s">
        <v>248</v>
      </c>
      <c r="B55">
        <v>-106</v>
      </c>
      <c r="C55" s="5" t="s">
        <v>214</v>
      </c>
      <c r="D55" s="5" t="s">
        <v>214</v>
      </c>
      <c r="E55" s="13" t="s">
        <v>224</v>
      </c>
      <c r="F55">
        <v>-110</v>
      </c>
      <c r="G55">
        <v>-1</v>
      </c>
      <c r="H55">
        <v>100</v>
      </c>
      <c r="I55" s="5" t="s">
        <v>249</v>
      </c>
      <c r="J55">
        <v>0</v>
      </c>
      <c r="K55">
        <v>0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1</v>
      </c>
    </row>
    <row r="56" spans="1:18" x14ac:dyDescent="0.3">
      <c r="A56" s="5" t="s">
        <v>248</v>
      </c>
      <c r="B56">
        <v>-107</v>
      </c>
      <c r="C56" s="5" t="s">
        <v>267</v>
      </c>
      <c r="D56" s="5" t="s">
        <v>267</v>
      </c>
      <c r="E56" s="13" t="s">
        <v>224</v>
      </c>
      <c r="F56">
        <v>-110</v>
      </c>
      <c r="G56">
        <v>-1</v>
      </c>
      <c r="H56">
        <v>100</v>
      </c>
      <c r="I56" s="5" t="s">
        <v>249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1</v>
      </c>
    </row>
    <row r="57" spans="1:18" x14ac:dyDescent="0.3">
      <c r="A57" s="5" t="s">
        <v>248</v>
      </c>
      <c r="B57">
        <v>-108</v>
      </c>
      <c r="C57" s="5" t="s">
        <v>217</v>
      </c>
      <c r="D57" s="5" t="s">
        <v>217</v>
      </c>
      <c r="E57" s="13" t="s">
        <v>224</v>
      </c>
      <c r="F57">
        <v>-110</v>
      </c>
      <c r="G57">
        <v>-1</v>
      </c>
      <c r="H57">
        <v>100</v>
      </c>
      <c r="I57" s="5" t="s">
        <v>249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1</v>
      </c>
    </row>
    <row r="58" spans="1:18" x14ac:dyDescent="0.3">
      <c r="A58" s="5" t="s">
        <v>248</v>
      </c>
      <c r="B58">
        <v>-109</v>
      </c>
      <c r="C58" s="5" t="s">
        <v>215</v>
      </c>
      <c r="D58" s="5" t="s">
        <v>215</v>
      </c>
      <c r="E58" s="13" t="s">
        <v>224</v>
      </c>
      <c r="F58">
        <v>-110</v>
      </c>
      <c r="G58">
        <v>-1</v>
      </c>
      <c r="H58">
        <v>100</v>
      </c>
      <c r="I58" s="5" t="s">
        <v>249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1</v>
      </c>
    </row>
    <row r="59" spans="1:18" x14ac:dyDescent="0.3">
      <c r="A59" s="5" t="s">
        <v>248</v>
      </c>
      <c r="B59">
        <v>-110</v>
      </c>
      <c r="C59" s="5" t="s">
        <v>216</v>
      </c>
      <c r="D59" s="5" t="s">
        <v>216</v>
      </c>
      <c r="E59" s="13" t="s">
        <v>224</v>
      </c>
      <c r="F59">
        <v>-110</v>
      </c>
      <c r="G59">
        <v>-1</v>
      </c>
      <c r="H59">
        <v>100</v>
      </c>
      <c r="I59" s="5" t="s">
        <v>249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1</v>
      </c>
    </row>
    <row r="60" spans="1:18" x14ac:dyDescent="0.3">
      <c r="A60" s="5" t="s">
        <v>248</v>
      </c>
      <c r="B60">
        <v>-111</v>
      </c>
      <c r="C60" s="5" t="s">
        <v>268</v>
      </c>
      <c r="D60" s="5" t="s">
        <v>268</v>
      </c>
      <c r="E60" s="13" t="s">
        <v>224</v>
      </c>
      <c r="F60">
        <v>-110</v>
      </c>
      <c r="G60">
        <v>-1</v>
      </c>
      <c r="H60">
        <v>100</v>
      </c>
      <c r="I60" s="5" t="s">
        <v>249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  <c r="Q60">
        <v>0</v>
      </c>
      <c r="R60">
        <v>1</v>
      </c>
    </row>
    <row r="61" spans="1:18" x14ac:dyDescent="0.3">
      <c r="A61" s="5" t="s">
        <v>248</v>
      </c>
      <c r="B61">
        <v>-112</v>
      </c>
      <c r="C61" s="5" t="s">
        <v>269</v>
      </c>
      <c r="D61" s="5" t="s">
        <v>269</v>
      </c>
      <c r="E61" s="13" t="s">
        <v>224</v>
      </c>
      <c r="F61">
        <v>-110</v>
      </c>
      <c r="G61">
        <v>-1</v>
      </c>
      <c r="H61">
        <v>100</v>
      </c>
      <c r="I61" s="5" t="s">
        <v>249</v>
      </c>
      <c r="J61">
        <v>0</v>
      </c>
      <c r="K61">
        <v>0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  <c r="R61">
        <v>1</v>
      </c>
    </row>
    <row r="62" spans="1:18" x14ac:dyDescent="0.3">
      <c r="A62" s="5" t="s">
        <v>248</v>
      </c>
      <c r="B62">
        <v>-113</v>
      </c>
      <c r="C62" s="5" t="s">
        <v>218</v>
      </c>
      <c r="D62" s="5" t="s">
        <v>218</v>
      </c>
      <c r="E62" s="13" t="s">
        <v>224</v>
      </c>
      <c r="F62">
        <v>-110</v>
      </c>
      <c r="G62">
        <v>-1</v>
      </c>
      <c r="H62">
        <v>100</v>
      </c>
      <c r="I62" s="5" t="s">
        <v>249</v>
      </c>
      <c r="J62">
        <v>0</v>
      </c>
      <c r="K62">
        <v>0</v>
      </c>
      <c r="L62">
        <v>0</v>
      </c>
      <c r="M62">
        <v>1</v>
      </c>
      <c r="N62">
        <v>0</v>
      </c>
      <c r="O62">
        <v>0</v>
      </c>
      <c r="P62">
        <v>0</v>
      </c>
      <c r="Q62">
        <v>0</v>
      </c>
      <c r="R62">
        <v>1</v>
      </c>
    </row>
    <row r="63" spans="1:18" x14ac:dyDescent="0.3">
      <c r="A63" s="5" t="s">
        <v>248</v>
      </c>
      <c r="B63">
        <v>-114</v>
      </c>
      <c r="C63" s="5" t="s">
        <v>219</v>
      </c>
      <c r="D63" s="5" t="s">
        <v>219</v>
      </c>
      <c r="E63" s="13" t="s">
        <v>224</v>
      </c>
      <c r="F63">
        <v>-110</v>
      </c>
      <c r="G63">
        <v>-1</v>
      </c>
      <c r="H63">
        <v>100</v>
      </c>
      <c r="I63" s="5" t="s">
        <v>249</v>
      </c>
      <c r="J63">
        <v>0</v>
      </c>
      <c r="K63">
        <v>0</v>
      </c>
      <c r="L63">
        <v>0</v>
      </c>
      <c r="M63">
        <v>1</v>
      </c>
      <c r="N63">
        <v>0</v>
      </c>
      <c r="O63">
        <v>0</v>
      </c>
      <c r="P63">
        <v>0</v>
      </c>
      <c r="Q63">
        <v>0</v>
      </c>
      <c r="R63">
        <v>1</v>
      </c>
    </row>
    <row r="64" spans="1:18" x14ac:dyDescent="0.3">
      <c r="A64" s="5" t="s">
        <v>248</v>
      </c>
      <c r="B64">
        <v>-115</v>
      </c>
      <c r="C64" s="5" t="s">
        <v>59</v>
      </c>
      <c r="D64" s="5" t="s">
        <v>59</v>
      </c>
      <c r="E64" s="13" t="s">
        <v>224</v>
      </c>
      <c r="F64">
        <v>-110</v>
      </c>
      <c r="G64">
        <v>-1</v>
      </c>
      <c r="H64">
        <v>100</v>
      </c>
      <c r="I64" s="5" t="s">
        <v>249</v>
      </c>
      <c r="J64">
        <v>0</v>
      </c>
      <c r="K64">
        <v>0</v>
      </c>
      <c r="L64">
        <v>0</v>
      </c>
      <c r="M64">
        <v>1</v>
      </c>
      <c r="N64">
        <v>0</v>
      </c>
      <c r="O64">
        <v>0</v>
      </c>
      <c r="P64">
        <v>0</v>
      </c>
      <c r="Q64">
        <v>0</v>
      </c>
      <c r="R64">
        <v>1</v>
      </c>
    </row>
    <row r="65" spans="1:18" x14ac:dyDescent="0.3">
      <c r="A65" s="5" t="s">
        <v>248</v>
      </c>
      <c r="B65">
        <v>-116</v>
      </c>
      <c r="C65" s="5" t="s">
        <v>270</v>
      </c>
      <c r="D65" s="5" t="s">
        <v>270</v>
      </c>
      <c r="E65" s="13" t="s">
        <v>224</v>
      </c>
      <c r="F65">
        <v>-110</v>
      </c>
      <c r="G65">
        <v>-1</v>
      </c>
      <c r="H65">
        <v>100</v>
      </c>
      <c r="I65" s="5" t="s">
        <v>249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1</v>
      </c>
    </row>
    <row r="66" spans="1:18" x14ac:dyDescent="0.3">
      <c r="A66" s="5" t="s">
        <v>248</v>
      </c>
      <c r="B66">
        <v>-117</v>
      </c>
      <c r="C66" s="5" t="s">
        <v>222</v>
      </c>
      <c r="D66" s="5" t="s">
        <v>222</v>
      </c>
      <c r="E66" s="13" t="s">
        <v>224</v>
      </c>
      <c r="F66">
        <v>-110</v>
      </c>
      <c r="G66">
        <v>-1</v>
      </c>
      <c r="H66">
        <v>100</v>
      </c>
      <c r="I66" s="5" t="s">
        <v>249</v>
      </c>
      <c r="J66">
        <v>0</v>
      </c>
      <c r="K66">
        <v>0</v>
      </c>
      <c r="L66">
        <v>0</v>
      </c>
      <c r="M66">
        <v>1</v>
      </c>
      <c r="N66">
        <v>0</v>
      </c>
      <c r="O66">
        <v>0</v>
      </c>
      <c r="P66">
        <v>0</v>
      </c>
      <c r="Q66">
        <v>0</v>
      </c>
      <c r="R66">
        <v>1</v>
      </c>
    </row>
    <row r="67" spans="1:18" x14ac:dyDescent="0.3">
      <c r="A67" s="5" t="s">
        <v>248</v>
      </c>
      <c r="B67">
        <v>-118</v>
      </c>
      <c r="C67" s="5" t="s">
        <v>220</v>
      </c>
      <c r="D67" s="5" t="s">
        <v>220</v>
      </c>
      <c r="E67" s="13" t="s">
        <v>224</v>
      </c>
      <c r="F67">
        <v>-110</v>
      </c>
      <c r="G67">
        <v>-1</v>
      </c>
      <c r="H67">
        <v>100</v>
      </c>
      <c r="I67" s="5" t="s">
        <v>249</v>
      </c>
      <c r="J67">
        <v>0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  <c r="Q67">
        <v>0</v>
      </c>
      <c r="R67">
        <v>1</v>
      </c>
    </row>
    <row r="68" spans="1:18" x14ac:dyDescent="0.3">
      <c r="A68" s="5" t="s">
        <v>248</v>
      </c>
      <c r="B68">
        <v>-119</v>
      </c>
      <c r="C68" s="5" t="s">
        <v>221</v>
      </c>
      <c r="D68" s="5" t="s">
        <v>221</v>
      </c>
      <c r="E68" s="13" t="s">
        <v>224</v>
      </c>
      <c r="F68">
        <v>-110</v>
      </c>
      <c r="G68">
        <v>-1</v>
      </c>
      <c r="H68">
        <v>100</v>
      </c>
      <c r="I68" s="5" t="s">
        <v>249</v>
      </c>
      <c r="J68">
        <v>0</v>
      </c>
      <c r="K68">
        <v>0</v>
      </c>
      <c r="L68">
        <v>0</v>
      </c>
      <c r="M68">
        <v>1</v>
      </c>
      <c r="N68">
        <v>0</v>
      </c>
      <c r="O68">
        <v>0</v>
      </c>
      <c r="P68">
        <v>0</v>
      </c>
      <c r="Q68">
        <v>0</v>
      </c>
      <c r="R68">
        <v>1</v>
      </c>
    </row>
    <row r="69" spans="1:18" x14ac:dyDescent="0.3">
      <c r="A69" s="5" t="s">
        <v>248</v>
      </c>
      <c r="B69">
        <v>-120</v>
      </c>
      <c r="C69" s="5" t="s">
        <v>271</v>
      </c>
      <c r="D69" s="5" t="s">
        <v>271</v>
      </c>
      <c r="E69" s="13" t="s">
        <v>224</v>
      </c>
      <c r="F69">
        <v>-110</v>
      </c>
      <c r="G69">
        <v>-1</v>
      </c>
      <c r="H69">
        <v>100</v>
      </c>
      <c r="I69" s="5" t="s">
        <v>249</v>
      </c>
      <c r="J69">
        <v>0</v>
      </c>
      <c r="K69">
        <v>0</v>
      </c>
      <c r="L69">
        <v>0</v>
      </c>
      <c r="M69">
        <v>1</v>
      </c>
      <c r="N69">
        <v>0</v>
      </c>
      <c r="O69">
        <v>0</v>
      </c>
      <c r="P69">
        <v>0</v>
      </c>
      <c r="Q69">
        <v>0</v>
      </c>
      <c r="R69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9"/>
  <sheetViews>
    <sheetView workbookViewId="0">
      <pane ySplit="1" topLeftCell="A2" activePane="bottomLeft" state="frozen"/>
      <selection pane="bottomLeft" activeCell="G2" sqref="G2"/>
    </sheetView>
  </sheetViews>
  <sheetFormatPr defaultRowHeight="14.4" x14ac:dyDescent="0.3"/>
  <cols>
    <col min="1" max="1" width="14.109375" customWidth="1"/>
    <col min="2" max="6" width="8.88671875" style="11"/>
    <col min="7" max="18" width="8.88671875" style="12"/>
  </cols>
  <sheetData>
    <row r="1" spans="1:18" x14ac:dyDescent="0.3">
      <c r="A1" t="s">
        <v>275</v>
      </c>
      <c r="B1" s="11" t="s">
        <v>33</v>
      </c>
      <c r="C1" s="11" t="s">
        <v>34</v>
      </c>
      <c r="D1" s="11" t="s">
        <v>35</v>
      </c>
      <c r="E1" s="11" t="s">
        <v>36</v>
      </c>
      <c r="F1" s="11" t="s">
        <v>37</v>
      </c>
      <c r="G1" s="12" t="s">
        <v>38</v>
      </c>
      <c r="H1" s="12" t="s">
        <v>39</v>
      </c>
      <c r="I1" s="12" t="s">
        <v>40</v>
      </c>
      <c r="J1" s="12" t="s">
        <v>41</v>
      </c>
      <c r="K1" s="12" t="s">
        <v>42</v>
      </c>
      <c r="L1" s="12" t="s">
        <v>43</v>
      </c>
      <c r="M1" s="12" t="s">
        <v>44</v>
      </c>
      <c r="N1" s="12" t="s">
        <v>45</v>
      </c>
      <c r="O1" s="12" t="s">
        <v>46</v>
      </c>
      <c r="P1" s="12" t="s">
        <v>47</v>
      </c>
      <c r="Q1" s="12" t="s">
        <v>48</v>
      </c>
      <c r="R1" s="12" t="s">
        <v>49</v>
      </c>
    </row>
    <row r="2" spans="1:18" x14ac:dyDescent="0.3">
      <c r="A2" t="s">
        <v>31</v>
      </c>
      <c r="B2" s="11" t="s">
        <v>50</v>
      </c>
      <c r="C2" s="11" t="s">
        <v>51</v>
      </c>
      <c r="D2" s="11" t="s">
        <v>52</v>
      </c>
      <c r="E2" s="11" t="s">
        <v>53</v>
      </c>
      <c r="F2" s="11" t="s">
        <v>54</v>
      </c>
      <c r="G2" s="12">
        <f>VLOOKUP($A2,[1]MODEL!$L$2:$Y$100,2,FALSE)</f>
        <v>4.0451035558595069E-2</v>
      </c>
      <c r="H2" s="12">
        <f>VLOOKUP($A2,[1]MODEL!$L$2:$Y$100,3,FALSE)</f>
        <v>6.9640213678049817E-2</v>
      </c>
      <c r="I2" s="12">
        <f>VLOOKUP($A2,[1]MODEL!$L$2:$Y$100,4,FALSE)</f>
        <v>3.8538850642010986E-2</v>
      </c>
      <c r="J2" s="12">
        <f>VLOOKUP($A2,[1]MODEL!$L$2:$Y$100,5,FALSE)</f>
        <v>5.594899092819515E-2</v>
      </c>
      <c r="K2" s="12">
        <f>VLOOKUP($A2,[1]MODEL!$L$2:$Y$100,6,FALSE)</f>
        <v>0.16724185803602609</v>
      </c>
      <c r="L2" s="12">
        <f>VLOOKUP($A2,[1]MODEL!$L$2:$Y$100,8,FALSE)</f>
        <v>-0.99961436945781457</v>
      </c>
      <c r="M2" s="12">
        <f>VLOOKUP($A2,[1]MODEL!$L$2:$Y$100,9,FALSE)</f>
        <v>0.51835016691518221</v>
      </c>
      <c r="N2" s="12">
        <f>VLOOKUP($A2,[1]MODEL!$L$2:$Y$100,10,FALSE)</f>
        <v>0.10982888424194077</v>
      </c>
      <c r="O2" s="12">
        <f>VLOOKUP($A2,[1]MODEL!$L$2:$Y$100,12,FALSE)</f>
        <v>-0.5</v>
      </c>
      <c r="P2" s="12">
        <f>VLOOKUP($A2,[1]MODEL!$L$2:$Y$100,13,FALSE)</f>
        <v>1.5</v>
      </c>
      <c r="Q2" s="12">
        <v>0</v>
      </c>
      <c r="R2" s="12">
        <v>-1</v>
      </c>
    </row>
    <row r="3" spans="1:18" x14ac:dyDescent="0.3">
      <c r="A3" t="s">
        <v>32</v>
      </c>
      <c r="B3" s="11" t="s">
        <v>50</v>
      </c>
      <c r="C3" s="11" t="s">
        <v>51</v>
      </c>
      <c r="D3" s="11" t="s">
        <v>52</v>
      </c>
      <c r="E3" s="11" t="s">
        <v>53</v>
      </c>
      <c r="F3" s="11" t="s">
        <v>54</v>
      </c>
      <c r="G3" s="12">
        <f>VLOOKUP($A3,[1]MODEL!$L$2:$Y$100,2,FALSE)</f>
        <v>0.10609161807039441</v>
      </c>
      <c r="H3" s="12">
        <f>VLOOKUP($A3,[1]MODEL!$L$2:$Y$100,3,FALSE)</f>
        <v>0.1242050227845984</v>
      </c>
      <c r="I3" s="12">
        <f>VLOOKUP($A3,[1]MODEL!$L$2:$Y$100,4,FALSE)</f>
        <v>2.894255930204594E-2</v>
      </c>
      <c r="J3" s="12">
        <f>VLOOKUP($A3,[1]MODEL!$L$2:$Y$100,5,FALSE)</f>
        <v>2.2726884969483149E-2</v>
      </c>
      <c r="K3" s="12">
        <f>VLOOKUP($A3,[1]MODEL!$L$2:$Y$100,6,FALSE)</f>
        <v>0.20694420134171182</v>
      </c>
      <c r="L3" s="12">
        <f>VLOOKUP($A3,[1]MODEL!$L$2:$Y$100,8,FALSE)</f>
        <v>-0.99647878695192427</v>
      </c>
      <c r="M3" s="12">
        <f>VLOOKUP($A3,[1]MODEL!$L$2:$Y$100,9,FALSE)</f>
        <v>0.26158134885526718</v>
      </c>
      <c r="N3" s="12">
        <f>VLOOKUP($A3,[1]MODEL!$L$2:$Y$100,10,FALSE)</f>
        <v>0.24950836467649914</v>
      </c>
      <c r="O3" s="12">
        <f>VLOOKUP($A3,[1]MODEL!$L$2:$Y$100,12,FALSE)</f>
        <v>-0.50000000000000011</v>
      </c>
      <c r="P3" s="12">
        <f>VLOOKUP($A3,[1]MODEL!$L$2:$Y$100,13,FALSE)</f>
        <v>1.5000000000000002</v>
      </c>
      <c r="Q3" s="12">
        <v>0</v>
      </c>
      <c r="R3" s="12">
        <v>-1</v>
      </c>
    </row>
    <row r="4" spans="1:18" x14ac:dyDescent="0.3">
      <c r="A4" t="s">
        <v>30</v>
      </c>
      <c r="B4" s="11" t="s">
        <v>50</v>
      </c>
      <c r="C4" s="11" t="s">
        <v>51</v>
      </c>
      <c r="D4" s="11" t="s">
        <v>52</v>
      </c>
      <c r="E4" s="11" t="s">
        <v>53</v>
      </c>
      <c r="F4" s="11" t="s">
        <v>54</v>
      </c>
      <c r="G4" s="12">
        <f>VLOOKUP($A4,[1]MODEL!$L$2:$Y$100,2,FALSE)</f>
        <v>9.128072304273166E-2</v>
      </c>
      <c r="H4" s="12">
        <f>VLOOKUP($A4,[1]MODEL!$L$2:$Y$100,3,FALSE)</f>
        <v>0.12118085616492148</v>
      </c>
      <c r="I4" s="12">
        <f>VLOOKUP($A4,[1]MODEL!$L$2:$Y$100,4,FALSE)</f>
        <v>5.4192393119277683E-2</v>
      </c>
      <c r="J4" s="12">
        <f>VLOOKUP($A4,[1]MODEL!$L$2:$Y$100,5,FALSE)</f>
        <v>3.107339388952322E-2</v>
      </c>
      <c r="K4" s="12">
        <f>VLOOKUP($A4,[1]MODEL!$L$2:$Y$100,6,FALSE)</f>
        <v>0.17660344733428826</v>
      </c>
      <c r="L4" s="12">
        <f>VLOOKUP($A4,[1]MODEL!$L$2:$Y$100,8,FALSE)</f>
        <v>-0.99837562479636799</v>
      </c>
      <c r="M4" s="12">
        <f>VLOOKUP($A4,[1]MODEL!$L$2:$Y$100,9,FALSE)</f>
        <v>0.33122989224928906</v>
      </c>
      <c r="N4" s="12">
        <f>VLOOKUP($A4,[1]MODEL!$L$2:$Y$100,10,FALSE)</f>
        <v>0.19443929419996869</v>
      </c>
      <c r="O4" s="12">
        <f>VLOOKUP($A4,[1]MODEL!$L$2:$Y$100,12,FALSE)</f>
        <v>-0.49999999999999994</v>
      </c>
      <c r="P4" s="12">
        <f>VLOOKUP($A4,[1]MODEL!$L$2:$Y$100,13,FALSE)</f>
        <v>1.5</v>
      </c>
      <c r="Q4" s="12">
        <v>0</v>
      </c>
      <c r="R4" s="12">
        <v>-1</v>
      </c>
    </row>
    <row r="5" spans="1:18" x14ac:dyDescent="0.3">
      <c r="A5" t="s">
        <v>167</v>
      </c>
      <c r="B5" s="11" t="s">
        <v>50</v>
      </c>
      <c r="C5" s="11" t="s">
        <v>51</v>
      </c>
      <c r="D5" s="11" t="s">
        <v>52</v>
      </c>
      <c r="E5" s="11" t="s">
        <v>53</v>
      </c>
      <c r="F5" s="11" t="s">
        <v>54</v>
      </c>
      <c r="G5" s="12">
        <f>VLOOKUP($A5,[1]MODEL!$L$2:$Y$100,2,FALSE)</f>
        <v>0.10324747169976528</v>
      </c>
      <c r="H5" s="12">
        <f>VLOOKUP($A5,[1]MODEL!$L$2:$Y$100,3,FALSE)</f>
        <v>9.8120235913864581E-2</v>
      </c>
      <c r="I5" s="12">
        <f>VLOOKUP($A5,[1]MODEL!$L$2:$Y$100,4,FALSE)</f>
        <v>0.13497147066594237</v>
      </c>
      <c r="J5" s="12">
        <f>VLOOKUP($A5,[1]MODEL!$L$2:$Y$100,5,FALSE)</f>
        <v>3.2051735075755705E-2</v>
      </c>
      <c r="K5" s="12">
        <f>VLOOKUP($A5,[1]MODEL!$L$2:$Y$100,6,FALSE)</f>
        <v>0.152185333889995</v>
      </c>
      <c r="L5" s="12">
        <f>VLOOKUP($A5,[1]MODEL!$L$2:$Y$100,8,FALSE)</f>
        <v>-0.99954671078282542</v>
      </c>
      <c r="M5" s="12">
        <f>VLOOKUP($A5,[1]MODEL!$L$2:$Y$100,9,FALSE)</f>
        <v>0.36140733609099412</v>
      </c>
      <c r="N5" s="12">
        <f>VLOOKUP($A5,[1]MODEL!$L$2:$Y$100,10,FALSE)</f>
        <v>0.11801641666368297</v>
      </c>
      <c r="O5" s="12">
        <f>VLOOKUP($A5,[1]MODEL!$L$2:$Y$100,12,FALSE)</f>
        <v>-0.49999999999999983</v>
      </c>
      <c r="P5" s="12">
        <f>VLOOKUP($A5,[1]MODEL!$L$2:$Y$100,13,FALSE)</f>
        <v>1.4999999999999998</v>
      </c>
      <c r="Q5" s="12">
        <v>0</v>
      </c>
      <c r="R5" s="12">
        <v>-1</v>
      </c>
    </row>
    <row r="6" spans="1:18" x14ac:dyDescent="0.3">
      <c r="A6" t="s">
        <v>168</v>
      </c>
      <c r="B6" s="11" t="s">
        <v>50</v>
      </c>
      <c r="C6" s="11" t="s">
        <v>51</v>
      </c>
      <c r="D6" s="11" t="s">
        <v>52</v>
      </c>
      <c r="E6" s="11" t="s">
        <v>53</v>
      </c>
      <c r="F6" s="11" t="s">
        <v>54</v>
      </c>
      <c r="G6" s="12">
        <f>VLOOKUP($A6,[1]MODEL!$L$2:$Y$100,2,FALSE)</f>
        <v>4.3480841670059639E-2</v>
      </c>
      <c r="H6" s="12">
        <f>VLOOKUP($A6,[1]MODEL!$L$2:$Y$100,3,FALSE)</f>
        <v>6.8425929106610023E-2</v>
      </c>
      <c r="I6" s="12">
        <f>VLOOKUP($A6,[1]MODEL!$L$2:$Y$100,4,FALSE)</f>
        <v>3.8444415945596631E-2</v>
      </c>
      <c r="J6" s="12">
        <f>VLOOKUP($A6,[1]MODEL!$L$2:$Y$100,5,FALSE)</f>
        <v>5.9607903565794908E-2</v>
      </c>
      <c r="K6" s="12">
        <f>VLOOKUP($A6,[1]MODEL!$L$2:$Y$100,6,FALSE)</f>
        <v>0.17930542803924482</v>
      </c>
      <c r="L6" s="12">
        <f>VLOOKUP($A6,[1]MODEL!$L$2:$Y$100,8,FALSE)</f>
        <v>-0.9995986493232577</v>
      </c>
      <c r="M6" s="12">
        <f>VLOOKUP($A6,[1]MODEL!$L$2:$Y$100,9,FALSE)</f>
        <v>0.50172091164569455</v>
      </c>
      <c r="N6" s="12">
        <f>VLOOKUP($A6,[1]MODEL!$L$2:$Y$100,10,FALSE)</f>
        <v>0.10901457002699949</v>
      </c>
      <c r="O6" s="12">
        <f>VLOOKUP($A6,[1]MODEL!$L$2:$Y$100,12,FALSE)</f>
        <v>-0.49999999999999983</v>
      </c>
      <c r="P6" s="12">
        <f>VLOOKUP($A6,[1]MODEL!$L$2:$Y$100,13,FALSE)</f>
        <v>1.4999999999999998</v>
      </c>
      <c r="Q6" s="12">
        <v>0</v>
      </c>
      <c r="R6" s="12">
        <v>-1</v>
      </c>
    </row>
    <row r="7" spans="1:18" x14ac:dyDescent="0.3">
      <c r="A7" t="s">
        <v>169</v>
      </c>
      <c r="B7" s="11" t="s">
        <v>50</v>
      </c>
      <c r="C7" s="11" t="s">
        <v>51</v>
      </c>
      <c r="D7" s="11" t="s">
        <v>52</v>
      </c>
      <c r="E7" s="11" t="s">
        <v>53</v>
      </c>
      <c r="F7" s="11" t="s">
        <v>54</v>
      </c>
      <c r="G7" s="12">
        <f>VLOOKUP($A7,[1]MODEL!$L$2:$Y$100,2,FALSE)</f>
        <v>0.11324918970898545</v>
      </c>
      <c r="H7" s="12">
        <f>VLOOKUP($A7,[1]MODEL!$L$2:$Y$100,3,FALSE)</f>
        <v>0.12124832950340968</v>
      </c>
      <c r="I7" s="12">
        <f>VLOOKUP($A7,[1]MODEL!$L$2:$Y$100,4,FALSE)</f>
        <v>2.5722728082530996E-2</v>
      </c>
      <c r="J7" s="12">
        <f>VLOOKUP($A7,[1]MODEL!$L$2:$Y$100,5,FALSE)</f>
        <v>2.4145444600938756E-2</v>
      </c>
      <c r="K7" s="12">
        <f>VLOOKUP($A7,[1]MODEL!$L$2:$Y$100,6,FALSE)</f>
        <v>0.22084326391582484</v>
      </c>
      <c r="L7" s="12">
        <f>VLOOKUP($A7,[1]MODEL!$L$2:$Y$100,8,FALSE)</f>
        <v>-0.99632538197825116</v>
      </c>
      <c r="M7" s="12">
        <f>VLOOKUP($A7,[1]MODEL!$L$2:$Y$100,9,FALSE)</f>
        <v>0.24801043746259882</v>
      </c>
      <c r="N7" s="12">
        <f>VLOOKUP($A7,[1]MODEL!$L$2:$Y$100,10,FALSE)</f>
        <v>0.24678060672571145</v>
      </c>
      <c r="O7" s="12">
        <f>VLOOKUP($A7,[1]MODEL!$L$2:$Y$100,12,FALSE)</f>
        <v>-0.49999999999999983</v>
      </c>
      <c r="P7" s="12">
        <f>VLOOKUP($A7,[1]MODEL!$L$2:$Y$100,13,FALSE)</f>
        <v>1.4999999999999998</v>
      </c>
      <c r="Q7" s="12">
        <v>0</v>
      </c>
      <c r="R7" s="12">
        <v>-1</v>
      </c>
    </row>
    <row r="8" spans="1:18" x14ac:dyDescent="0.3">
      <c r="A8" t="s">
        <v>170</v>
      </c>
      <c r="B8" s="11" t="s">
        <v>50</v>
      </c>
      <c r="C8" s="11" t="s">
        <v>51</v>
      </c>
      <c r="D8" s="11" t="s">
        <v>52</v>
      </c>
      <c r="E8" s="11" t="s">
        <v>53</v>
      </c>
      <c r="F8" s="11" t="s">
        <v>54</v>
      </c>
      <c r="G8" s="12">
        <f>VLOOKUP($A8,[1]MODEL!$L$2:$Y$100,2,FALSE)</f>
        <v>9.6351736064657731E-2</v>
      </c>
      <c r="H8" s="12">
        <f>VLOOKUP($A8,[1]MODEL!$L$2:$Y$100,3,FALSE)</f>
        <v>0.11913788244634327</v>
      </c>
      <c r="I8" s="12">
        <f>VLOOKUP($A8,[1]MODEL!$L$2:$Y$100,4,FALSE)</f>
        <v>5.2325711886260395E-2</v>
      </c>
      <c r="J8" s="12">
        <f>VLOOKUP($A8,[1]MODEL!$L$2:$Y$100,5,FALSE)</f>
        <v>3.3048184692129397E-2</v>
      </c>
      <c r="K8" s="12">
        <f>VLOOKUP($A8,[1]MODEL!$L$2:$Y$100,6,FALSE)</f>
        <v>0.18842171387116755</v>
      </c>
      <c r="L8" s="12">
        <f>VLOOKUP($A8,[1]MODEL!$L$2:$Y$100,8,FALSE)</f>
        <v>-0.99831301750511192</v>
      </c>
      <c r="M8" s="12">
        <f>VLOOKUP($A8,[1]MODEL!$L$2:$Y$100,9,FALSE)</f>
        <v>0.31800189986645183</v>
      </c>
      <c r="N8" s="12">
        <f>VLOOKUP($A8,[1]MODEL!$L$2:$Y$100,10,FALSE)</f>
        <v>0.19271287117298991</v>
      </c>
      <c r="O8" s="12">
        <f>VLOOKUP($A8,[1]MODEL!$L$2:$Y$100,12,FALSE)</f>
        <v>-0.49999999999999983</v>
      </c>
      <c r="P8" s="12">
        <f>VLOOKUP($A8,[1]MODEL!$L$2:$Y$100,13,FALSE)</f>
        <v>1.4999999999999998</v>
      </c>
      <c r="Q8" s="12">
        <v>0</v>
      </c>
      <c r="R8" s="12">
        <v>-1</v>
      </c>
    </row>
    <row r="9" spans="1:18" x14ac:dyDescent="0.3">
      <c r="A9" t="s">
        <v>171</v>
      </c>
      <c r="B9" s="11" t="s">
        <v>50</v>
      </c>
      <c r="C9" s="11" t="s">
        <v>51</v>
      </c>
      <c r="D9" s="11" t="s">
        <v>52</v>
      </c>
      <c r="E9" s="11" t="s">
        <v>53</v>
      </c>
      <c r="F9" s="11" t="s">
        <v>54</v>
      </c>
      <c r="G9" s="12">
        <f>VLOOKUP($A9,[1]MODEL!$L$2:$Y$100,2,FALSE)</f>
        <v>0.10576216003290299</v>
      </c>
      <c r="H9" s="12">
        <f>VLOOKUP($A9,[1]MODEL!$L$2:$Y$100,3,FALSE)</f>
        <v>9.7144624893288775E-2</v>
      </c>
      <c r="I9" s="12">
        <f>VLOOKUP($A9,[1]MODEL!$L$2:$Y$100,4,FALSE)</f>
        <v>0.13457306792626855</v>
      </c>
      <c r="J9" s="12">
        <f>VLOOKUP($A9,[1]MODEL!$L$2:$Y$100,5,FALSE)</f>
        <v>3.4119493392721287E-2</v>
      </c>
      <c r="K9" s="12">
        <f>VLOOKUP($A9,[1]MODEL!$L$2:$Y$100,6,FALSE)</f>
        <v>0.16020661863004634</v>
      </c>
      <c r="L9" s="12">
        <f>VLOOKUP($A9,[1]MODEL!$L$2:$Y$100,8,FALSE)</f>
        <v>-0.99953319550665465</v>
      </c>
      <c r="M9" s="12">
        <f>VLOOKUP($A9,[1]MODEL!$L$2:$Y$100,9,FALSE)</f>
        <v>0.35091175727642121</v>
      </c>
      <c r="N9" s="12">
        <f>VLOOKUP($A9,[1]MODEL!$L$2:$Y$100,10,FALSE)</f>
        <v>0.11728227784835088</v>
      </c>
      <c r="O9" s="12">
        <f>VLOOKUP($A9,[1]MODEL!$L$2:$Y$100,12,FALSE)</f>
        <v>-0.49999999999999994</v>
      </c>
      <c r="P9" s="12">
        <f>VLOOKUP($A9,[1]MODEL!$L$2:$Y$100,13,FALSE)</f>
        <v>1.5</v>
      </c>
      <c r="Q9" s="12">
        <v>0</v>
      </c>
      <c r="R9" s="12">
        <v>-1</v>
      </c>
    </row>
    <row r="10" spans="1:18" x14ac:dyDescent="0.3">
      <c r="A10" t="s">
        <v>172</v>
      </c>
      <c r="B10" s="11" t="s">
        <v>50</v>
      </c>
      <c r="C10" s="11" t="s">
        <v>51</v>
      </c>
      <c r="D10" s="11" t="s">
        <v>52</v>
      </c>
      <c r="E10" s="11" t="s">
        <v>53</v>
      </c>
      <c r="F10" s="11" t="s">
        <v>54</v>
      </c>
      <c r="G10" s="12">
        <f>VLOOKUP($A10,[1]MODEL!$L$2:$Y$100,2,FALSE)</f>
        <v>5.1142829225974767E-2</v>
      </c>
      <c r="H10" s="12">
        <f>VLOOKUP($A10,[1]MODEL!$L$2:$Y$100,3,FALSE)</f>
        <v>7.6511407595558772E-2</v>
      </c>
      <c r="I10" s="12">
        <f>VLOOKUP($A10,[1]MODEL!$L$2:$Y$100,4,FALSE)</f>
        <v>3.4303895384183755E-2</v>
      </c>
      <c r="J10" s="12">
        <f>VLOOKUP($A10,[1]MODEL!$L$2:$Y$100,5,FALSE)</f>
        <v>0.11532166876450438</v>
      </c>
      <c r="K10" s="12">
        <f>VLOOKUP($A10,[1]MODEL!$L$2:$Y$100,6,FALSE)</f>
        <v>0.15874724740187304</v>
      </c>
      <c r="L10" s="12">
        <f>VLOOKUP($A10,[1]MODEL!$L$2:$Y$100,8,FALSE)</f>
        <v>-0.99949786435456023</v>
      </c>
      <c r="M10" s="12">
        <f>VLOOKUP($A10,[1]MODEL!$L$2:$Y$100,9,FALSE)</f>
        <v>0.45228432871456936</v>
      </c>
      <c r="N10" s="12">
        <f>VLOOKUP($A10,[1]MODEL!$L$2:$Y$100,10,FALSE)</f>
        <v>0.11168862291333598</v>
      </c>
      <c r="O10" s="12">
        <f>VLOOKUP($A10,[1]MODEL!$L$2:$Y$100,12,FALSE)</f>
        <v>-0.49999999999999989</v>
      </c>
      <c r="P10" s="12">
        <f>VLOOKUP($A10,[1]MODEL!$L$2:$Y$100,13,FALSE)</f>
        <v>1.4999999999999998</v>
      </c>
      <c r="Q10" s="12">
        <v>0</v>
      </c>
      <c r="R10" s="12">
        <v>-1</v>
      </c>
    </row>
    <row r="11" spans="1:18" x14ac:dyDescent="0.3">
      <c r="A11" t="s">
        <v>173</v>
      </c>
      <c r="B11" s="11" t="s">
        <v>50</v>
      </c>
      <c r="C11" s="11" t="s">
        <v>51</v>
      </c>
      <c r="D11" s="11" t="s">
        <v>52</v>
      </c>
      <c r="E11" s="11" t="s">
        <v>53</v>
      </c>
      <c r="F11" s="11" t="s">
        <v>54</v>
      </c>
      <c r="G11" s="12">
        <f>VLOOKUP($A11,[1]MODEL!$L$2:$Y$100,2,FALSE)</f>
        <v>0.13474373827125941</v>
      </c>
      <c r="H11" s="12">
        <f>VLOOKUP($A11,[1]MODEL!$L$2:$Y$100,3,FALSE)</f>
        <v>0.10874995772142905</v>
      </c>
      <c r="I11" s="12">
        <f>VLOOKUP($A11,[1]MODEL!$L$2:$Y$100,4,FALSE)</f>
        <v>2.3972331643228758E-2</v>
      </c>
      <c r="J11" s="12">
        <f>VLOOKUP($A11,[1]MODEL!$L$2:$Y$100,5,FALSE)</f>
        <v>4.7662783843206817E-2</v>
      </c>
      <c r="K11" s="12">
        <f>VLOOKUP($A11,[1]MODEL!$L$2:$Y$100,6,FALSE)</f>
        <v>0.20813244615798826</v>
      </c>
      <c r="L11" s="12">
        <f>VLOOKUP($A11,[1]MODEL!$L$2:$Y$100,8,FALSE)</f>
        <v>-0.99560789611227996</v>
      </c>
      <c r="M11" s="12">
        <f>VLOOKUP($A11,[1]MODEL!$L$2:$Y$100,9,FALSE)</f>
        <v>0.21817784380616803</v>
      </c>
      <c r="N11" s="12">
        <f>VLOOKUP($A11,[1]MODEL!$L$2:$Y$100,10,FALSE)</f>
        <v>0.25856089855671971</v>
      </c>
      <c r="O11" s="12">
        <f>VLOOKUP($A11,[1]MODEL!$L$2:$Y$100,12,FALSE)</f>
        <v>-0.49999999999999994</v>
      </c>
      <c r="P11" s="12">
        <f>VLOOKUP($A11,[1]MODEL!$L$2:$Y$100,13,FALSE)</f>
        <v>1.4999999999999998</v>
      </c>
      <c r="Q11" s="12">
        <v>0</v>
      </c>
      <c r="R11" s="12">
        <v>-1</v>
      </c>
    </row>
    <row r="12" spans="1:18" x14ac:dyDescent="0.3">
      <c r="A12" t="s">
        <v>174</v>
      </c>
      <c r="B12" s="11" t="s">
        <v>50</v>
      </c>
      <c r="C12" s="11" t="s">
        <v>51</v>
      </c>
      <c r="D12" s="11" t="s">
        <v>52</v>
      </c>
      <c r="E12" s="11" t="s">
        <v>53</v>
      </c>
      <c r="F12" s="11" t="s">
        <v>54</v>
      </c>
      <c r="G12" s="12">
        <f>VLOOKUP($A12,[1]MODEL!$L$2:$Y$100,2,FALSE)</f>
        <v>0.11072134017756381</v>
      </c>
      <c r="H12" s="12">
        <f>VLOOKUP($A12,[1]MODEL!$L$2:$Y$100,3,FALSE)</f>
        <v>0.11471569296298212</v>
      </c>
      <c r="I12" s="12">
        <f>VLOOKUP($A12,[1]MODEL!$L$2:$Y$100,4,FALSE)</f>
        <v>5.022912082284535E-2</v>
      </c>
      <c r="J12" s="12">
        <f>VLOOKUP($A12,[1]MODEL!$L$2:$Y$100,5,FALSE)</f>
        <v>6.4686330307314854E-2</v>
      </c>
      <c r="K12" s="12">
        <f>VLOOKUP($A12,[1]MODEL!$L$2:$Y$100,6,FALSE)</f>
        <v>0.17419902495750569</v>
      </c>
      <c r="L12" s="12">
        <f>VLOOKUP($A12,[1]MODEL!$L$2:$Y$100,8,FALSE)</f>
        <v>-0.99796182961949298</v>
      </c>
      <c r="M12" s="12">
        <f>VLOOKUP($A12,[1]MODEL!$L$2:$Y$100,9,FALSE)</f>
        <v>0.2858514954106624</v>
      </c>
      <c r="N12" s="12">
        <f>VLOOKUP($A12,[1]MODEL!$L$2:$Y$100,10,FALSE)</f>
        <v>0.19959699536112566</v>
      </c>
      <c r="O12" s="12">
        <f>VLOOKUP($A12,[1]MODEL!$L$2:$Y$100,12,FALSE)</f>
        <v>-0.49999999999999989</v>
      </c>
      <c r="P12" s="12">
        <f>VLOOKUP($A12,[1]MODEL!$L$2:$Y$100,13,FALSE)</f>
        <v>1.4999999999999998</v>
      </c>
      <c r="Q12" s="12">
        <v>0</v>
      </c>
      <c r="R12" s="12">
        <v>-1</v>
      </c>
    </row>
    <row r="13" spans="1:18" x14ac:dyDescent="0.3">
      <c r="A13" t="s">
        <v>175</v>
      </c>
      <c r="B13" s="11" t="s">
        <v>50</v>
      </c>
      <c r="C13" s="11" t="s">
        <v>51</v>
      </c>
      <c r="D13" s="11" t="s">
        <v>52</v>
      </c>
      <c r="E13" s="11" t="s">
        <v>53</v>
      </c>
      <c r="F13" s="11" t="s">
        <v>54</v>
      </c>
      <c r="G13" s="12">
        <f>VLOOKUP($A13,[1]MODEL!$L$2:$Y$100,2,FALSE)</f>
        <v>0.11228991338022984</v>
      </c>
      <c r="H13" s="12">
        <f>VLOOKUP($A13,[1]MODEL!$L$2:$Y$100,3,FALSE)</f>
        <v>9.9764262649979174E-2</v>
      </c>
      <c r="I13" s="12">
        <f>VLOOKUP($A13,[1]MODEL!$L$2:$Y$100,4,FALSE)</f>
        <v>0.13228039310963144</v>
      </c>
      <c r="J13" s="12">
        <f>VLOOKUP($A13,[1]MODEL!$L$2:$Y$100,5,FALSE)</f>
        <v>6.6239279171229751E-2</v>
      </c>
      <c r="K13" s="12">
        <f>VLOOKUP($A13,[1]MODEL!$L$2:$Y$100,6,FALSE)</f>
        <v>0.14778355701639476</v>
      </c>
      <c r="L13" s="12">
        <f>VLOOKUP($A13,[1]MODEL!$L$2:$Y$100,8,FALSE)</f>
        <v>-0.99943640558510349</v>
      </c>
      <c r="M13" s="12">
        <f>VLOOKUP($A13,[1]MODEL!$L$2:$Y$100,9,FALSE)</f>
        <v>0.32181077690456378</v>
      </c>
      <c r="N13" s="12">
        <f>VLOOKUP($A13,[1]MODEL!$L$2:$Y$100,10,FALSE)</f>
        <v>0.11983181776797124</v>
      </c>
      <c r="O13" s="12">
        <f>VLOOKUP($A13,[1]MODEL!$L$2:$Y$100,12,FALSE)</f>
        <v>-0.49999999999999994</v>
      </c>
      <c r="P13" s="12">
        <f>VLOOKUP($A13,[1]MODEL!$L$2:$Y$100,13,FALSE)</f>
        <v>1.5</v>
      </c>
      <c r="Q13" s="12">
        <v>0</v>
      </c>
      <c r="R13" s="12">
        <v>-1</v>
      </c>
    </row>
    <row r="14" spans="1:18" x14ac:dyDescent="0.3">
      <c r="A14" t="s">
        <v>176</v>
      </c>
      <c r="B14" s="11" t="s">
        <v>50</v>
      </c>
      <c r="C14" s="11" t="s">
        <v>51</v>
      </c>
      <c r="D14" s="11" t="s">
        <v>52</v>
      </c>
      <c r="E14" s="11" t="s">
        <v>53</v>
      </c>
      <c r="F14" s="11" t="s">
        <v>54</v>
      </c>
      <c r="G14" s="12">
        <f>VLOOKUP($A14,[1]MODEL!$L$2:$Y$100,2,FALSE)</f>
        <v>4.0210123746792031E-2</v>
      </c>
      <c r="H14" s="12">
        <f>VLOOKUP($A14,[1]MODEL!$L$2:$Y$100,3,FALSE)</f>
        <v>5.7500426183569681E-2</v>
      </c>
      <c r="I14" s="12">
        <f>VLOOKUP($A14,[1]MODEL!$L$2:$Y$100,4,FALSE)</f>
        <v>3.896463540827616E-2</v>
      </c>
      <c r="J14" s="12">
        <f>VLOOKUP($A14,[1]MODEL!$L$2:$Y$100,5,FALSE)</f>
        <v>6.3600700062712373E-2</v>
      </c>
      <c r="K14" s="12">
        <f>VLOOKUP($A14,[1]MODEL!$L$2:$Y$100,6,FALSE)</f>
        <v>0.22524749884119236</v>
      </c>
      <c r="L14" s="12">
        <f>VLOOKUP($A14,[1]MODEL!$L$2:$Y$100,8,FALSE)</f>
        <v>-0.99975429541045935</v>
      </c>
      <c r="M14" s="12">
        <f>VLOOKUP($A14,[1]MODEL!$L$2:$Y$100,9,FALSE)</f>
        <v>0.49146026066866005</v>
      </c>
      <c r="N14" s="12">
        <f>VLOOKUP($A14,[1]MODEL!$L$2:$Y$100,10,FALSE)</f>
        <v>8.3016355088797289E-2</v>
      </c>
      <c r="O14" s="12">
        <f>VLOOKUP($A14,[1]MODEL!$L$2:$Y$100,12,FALSE)</f>
        <v>-0.49999999999999983</v>
      </c>
      <c r="P14" s="12">
        <f>VLOOKUP($A14,[1]MODEL!$L$2:$Y$100,13,FALSE)</f>
        <v>1.4999999999999998</v>
      </c>
      <c r="Q14" s="12">
        <v>0</v>
      </c>
      <c r="R14" s="12">
        <v>-1</v>
      </c>
    </row>
    <row r="15" spans="1:18" x14ac:dyDescent="0.3">
      <c r="A15" t="s">
        <v>177</v>
      </c>
      <c r="B15" s="11" t="s">
        <v>50</v>
      </c>
      <c r="C15" s="11" t="s">
        <v>51</v>
      </c>
      <c r="D15" s="11" t="s">
        <v>52</v>
      </c>
      <c r="E15" s="11" t="s">
        <v>53</v>
      </c>
      <c r="F15" s="11" t="s">
        <v>54</v>
      </c>
      <c r="G15" s="12">
        <f>VLOOKUP($A15,[1]MODEL!$L$2:$Y$100,2,FALSE)</f>
        <v>0.11492639678437434</v>
      </c>
      <c r="H15" s="12">
        <f>VLOOKUP($A15,[1]MODEL!$L$2:$Y$100,3,FALSE)</f>
        <v>0.10710174078991191</v>
      </c>
      <c r="I15" s="12">
        <f>VLOOKUP($A15,[1]MODEL!$L$2:$Y$100,4,FALSE)</f>
        <v>2.5751907012944504E-2</v>
      </c>
      <c r="J15" s="12">
        <f>VLOOKUP($A15,[1]MODEL!$L$2:$Y$100,5,FALSE)</f>
        <v>2.8382032861761303E-2</v>
      </c>
      <c r="K15" s="12">
        <f>VLOOKUP($A15,[1]MODEL!$L$2:$Y$100,6,FALSE)</f>
        <v>0.23225479214528075</v>
      </c>
      <c r="L15" s="12">
        <f>VLOOKUP($A15,[1]MODEL!$L$2:$Y$100,8,FALSE)</f>
        <v>-0.99754874519790926</v>
      </c>
      <c r="M15" s="12">
        <f>VLOOKUP($A15,[1]MODEL!$L$2:$Y$100,9,FALSE)</f>
        <v>0.28842080373593604</v>
      </c>
      <c r="N15" s="12">
        <f>VLOOKUP($A15,[1]MODEL!$L$2:$Y$100,10,FALSE)</f>
        <v>0.20316232666979103</v>
      </c>
      <c r="O15" s="12">
        <f>VLOOKUP($A15,[1]MODEL!$L$2:$Y$100,12,FALSE)</f>
        <v>-0.49999999999999983</v>
      </c>
      <c r="P15" s="12">
        <f>VLOOKUP($A15,[1]MODEL!$L$2:$Y$100,13,FALSE)</f>
        <v>1.4999999999999998</v>
      </c>
      <c r="Q15" s="12">
        <v>0</v>
      </c>
      <c r="R15" s="12">
        <v>-1</v>
      </c>
    </row>
    <row r="16" spans="1:18" x14ac:dyDescent="0.3">
      <c r="A16" t="s">
        <v>178</v>
      </c>
      <c r="B16" s="11" t="s">
        <v>50</v>
      </c>
      <c r="C16" s="11" t="s">
        <v>51</v>
      </c>
      <c r="D16" s="11" t="s">
        <v>52</v>
      </c>
      <c r="E16" s="11" t="s">
        <v>53</v>
      </c>
      <c r="F16" s="11" t="s">
        <v>54</v>
      </c>
      <c r="G16" s="12">
        <f>VLOOKUP($A16,[1]MODEL!$L$2:$Y$100,2,FALSE)</f>
        <v>9.4279081988318275E-2</v>
      </c>
      <c r="H16" s="12">
        <f>VLOOKUP($A16,[1]MODEL!$L$2:$Y$100,3,FALSE)</f>
        <v>0.10551084792609247</v>
      </c>
      <c r="I16" s="12">
        <f>VLOOKUP($A16,[1]MODEL!$L$2:$Y$100,4,FALSE)</f>
        <v>5.1581893342904875E-2</v>
      </c>
      <c r="J16" s="12">
        <f>VLOOKUP($A16,[1]MODEL!$L$2:$Y$100,5,FALSE)</f>
        <v>3.7674998405377337E-2</v>
      </c>
      <c r="K16" s="12">
        <f>VLOOKUP($A16,[1]MODEL!$L$2:$Y$100,6,FALSE)</f>
        <v>0.21065121967102676</v>
      </c>
      <c r="L16" s="12">
        <f>VLOOKUP($A16,[1]MODEL!$L$2:$Y$100,8,FALSE)</f>
        <v>-0.99891228418804001</v>
      </c>
      <c r="M16" s="12">
        <f>VLOOKUP($A16,[1]MODEL!$L$2:$Y$100,9,FALSE)</f>
        <v>0.34276132611145066</v>
      </c>
      <c r="N16" s="12">
        <f>VLOOKUP($A16,[1]MODEL!$L$2:$Y$100,10,FALSE)</f>
        <v>0.1575406325548297</v>
      </c>
      <c r="O16" s="12">
        <f>VLOOKUP($A16,[1]MODEL!$L$2:$Y$100,12,FALSE)</f>
        <v>-0.49999999999999989</v>
      </c>
      <c r="P16" s="12">
        <f>VLOOKUP($A16,[1]MODEL!$L$2:$Y$100,13,FALSE)</f>
        <v>1.4999999999999998</v>
      </c>
      <c r="Q16" s="12">
        <v>0</v>
      </c>
      <c r="R16" s="12">
        <v>-1</v>
      </c>
    </row>
    <row r="17" spans="1:18" x14ac:dyDescent="0.3">
      <c r="A17" t="s">
        <v>179</v>
      </c>
      <c r="B17" s="11" t="s">
        <v>50</v>
      </c>
      <c r="C17" s="11" t="s">
        <v>51</v>
      </c>
      <c r="D17" s="11" t="s">
        <v>52</v>
      </c>
      <c r="E17" s="11" t="s">
        <v>53</v>
      </c>
      <c r="F17" s="11" t="s">
        <v>54</v>
      </c>
      <c r="G17" s="12">
        <f>VLOOKUP($A17,[1]MODEL!$L$2:$Y$100,2,FALSE)</f>
        <v>0.1002418514775166</v>
      </c>
      <c r="H17" s="12">
        <f>VLOOKUP($A17,[1]MODEL!$L$2:$Y$100,3,FALSE)</f>
        <v>8.7689332048748042E-2</v>
      </c>
      <c r="I17" s="12">
        <f>VLOOKUP($A17,[1]MODEL!$L$2:$Y$100,4,FALSE)</f>
        <v>0.12843615717927948</v>
      </c>
      <c r="J17" s="12">
        <f>VLOOKUP($A17,[1]MODEL!$L$2:$Y$100,5,FALSE)</f>
        <v>3.8400366049367626E-2</v>
      </c>
      <c r="K17" s="12">
        <f>VLOOKUP($A17,[1]MODEL!$L$2:$Y$100,6,FALSE)</f>
        <v>0.18824349529076448</v>
      </c>
      <c r="L17" s="12">
        <f>VLOOKUP($A17,[1]MODEL!$L$2:$Y$100,8,FALSE)</f>
        <v>-0.99970470018552349</v>
      </c>
      <c r="M17" s="12">
        <f>VLOOKUP($A17,[1]MODEL!$L$2:$Y$100,9,FALSE)</f>
        <v>0.35924347014292496</v>
      </c>
      <c r="N17" s="12">
        <f>VLOOKUP($A17,[1]MODEL!$L$2:$Y$100,10,FALSE)</f>
        <v>9.7745327811398844E-2</v>
      </c>
      <c r="O17" s="12">
        <f>VLOOKUP($A17,[1]MODEL!$L$2:$Y$100,12,FALSE)</f>
        <v>-0.49999999999999989</v>
      </c>
      <c r="P17" s="12">
        <f>VLOOKUP($A17,[1]MODEL!$L$2:$Y$100,13,FALSE)</f>
        <v>1.5</v>
      </c>
      <c r="Q17" s="12">
        <v>0</v>
      </c>
      <c r="R17" s="12">
        <v>-1</v>
      </c>
    </row>
    <row r="18" spans="1:18" x14ac:dyDescent="0.3">
      <c r="A18" t="s">
        <v>180</v>
      </c>
      <c r="B18" s="11" t="s">
        <v>50</v>
      </c>
      <c r="C18" s="11" t="s">
        <v>51</v>
      </c>
      <c r="D18" s="11" t="s">
        <v>52</v>
      </c>
      <c r="E18" s="11" t="s">
        <v>53</v>
      </c>
      <c r="F18" s="11" t="s">
        <v>54</v>
      </c>
      <c r="G18" s="12">
        <f>VLOOKUP($A18,[1]MODEL!$L$2:$Y$100,2,FALSE)</f>
        <v>6.4534175307515873E-2</v>
      </c>
      <c r="H18" s="12">
        <f>VLOOKUP($A18,[1]MODEL!$L$2:$Y$100,3,FALSE)</f>
        <v>6.5979058367375595E-2</v>
      </c>
      <c r="I18" s="12">
        <f>VLOOKUP($A18,[1]MODEL!$L$2:$Y$100,4,FALSE)</f>
        <v>4.7656513572095383E-2</v>
      </c>
      <c r="J18" s="12">
        <f>VLOOKUP($A18,[1]MODEL!$L$2:$Y$100,5,FALSE)</f>
        <v>7.2814071525920412E-2</v>
      </c>
      <c r="K18" s="12">
        <f>VLOOKUP($A18,[1]MODEL!$L$2:$Y$100,6,FALSE)</f>
        <v>0.19627977020516069</v>
      </c>
      <c r="L18" s="12">
        <f>VLOOKUP($A18,[1]MODEL!$L$2:$Y$100,8,FALSE)</f>
        <v>-0.99962321551128064</v>
      </c>
      <c r="M18" s="12">
        <f>VLOOKUP($A18,[1]MODEL!$L$2:$Y$100,9,FALSE)</f>
        <v>0.45397638565474346</v>
      </c>
      <c r="N18" s="12">
        <f>VLOOKUP($A18,[1]MODEL!$L$2:$Y$100,10,FALSE)</f>
        <v>9.8760025367188725E-2</v>
      </c>
      <c r="O18" s="12">
        <f>VLOOKUP($A18,[1]MODEL!$L$2:$Y$100,12,FALSE)</f>
        <v>-0.49999999999999989</v>
      </c>
      <c r="P18" s="12">
        <f>VLOOKUP($A18,[1]MODEL!$L$2:$Y$100,13,FALSE)</f>
        <v>1.5</v>
      </c>
      <c r="Q18" s="12">
        <v>0</v>
      </c>
      <c r="R18" s="12">
        <v>-1</v>
      </c>
    </row>
    <row r="19" spans="1:18" x14ac:dyDescent="0.3">
      <c r="A19" t="s">
        <v>181</v>
      </c>
      <c r="B19" s="11" t="s">
        <v>50</v>
      </c>
      <c r="C19" s="11" t="s">
        <v>51</v>
      </c>
      <c r="D19" s="11" t="s">
        <v>52</v>
      </c>
      <c r="E19" s="11" t="s">
        <v>53</v>
      </c>
      <c r="F19" s="11" t="s">
        <v>54</v>
      </c>
      <c r="G19" s="12">
        <f>VLOOKUP($A19,[1]MODEL!$L$2:$Y$100,2,FALSE)</f>
        <v>0.16552018687193421</v>
      </c>
      <c r="H19" s="12">
        <f>VLOOKUP($A19,[1]MODEL!$L$2:$Y$100,3,FALSE)</f>
        <v>0.11645193004417886</v>
      </c>
      <c r="I19" s="12">
        <f>VLOOKUP($A19,[1]MODEL!$L$2:$Y$100,4,FALSE)</f>
        <v>3.7789397315054728E-2</v>
      </c>
      <c r="J19" s="12">
        <f>VLOOKUP($A19,[1]MODEL!$L$2:$Y$100,5,FALSE)</f>
        <v>2.9575114542496683E-2</v>
      </c>
      <c r="K19" s="12">
        <f>VLOOKUP($A19,[1]MODEL!$L$2:$Y$100,6,FALSE)</f>
        <v>0.20861062088558358</v>
      </c>
      <c r="L19" s="12">
        <f>VLOOKUP($A19,[1]MODEL!$L$2:$Y$100,8,FALSE)</f>
        <v>-0.99644020363950958</v>
      </c>
      <c r="M19" s="12">
        <f>VLOOKUP($A19,[1]MODEL!$L$2:$Y$100,9,FALSE)</f>
        <v>0.22015000009669305</v>
      </c>
      <c r="N19" s="12">
        <f>VLOOKUP($A19,[1]MODEL!$L$2:$Y$100,10,FALSE)</f>
        <v>0.22190275024405889</v>
      </c>
      <c r="O19" s="12">
        <f>VLOOKUP($A19,[1]MODEL!$L$2:$Y$100,12,FALSE)</f>
        <v>-0.49999999999999989</v>
      </c>
      <c r="P19" s="12">
        <f>VLOOKUP($A19,[1]MODEL!$L$2:$Y$100,13,FALSE)</f>
        <v>1.5</v>
      </c>
      <c r="Q19" s="12">
        <v>0</v>
      </c>
      <c r="R19" s="12">
        <v>-1</v>
      </c>
    </row>
    <row r="20" spans="1:18" x14ac:dyDescent="0.3">
      <c r="A20" t="s">
        <v>182</v>
      </c>
      <c r="B20" s="11" t="s">
        <v>50</v>
      </c>
      <c r="C20" s="11" t="s">
        <v>51</v>
      </c>
      <c r="D20" s="11" t="s">
        <v>52</v>
      </c>
      <c r="E20" s="11" t="s">
        <v>53</v>
      </c>
      <c r="F20" s="11" t="s">
        <v>54</v>
      </c>
      <c r="G20" s="12">
        <f>VLOOKUP($A20,[1]MODEL!$L$2:$Y$100,2,FALSE)</f>
        <v>0.13278142614358437</v>
      </c>
      <c r="H20" s="12">
        <f>VLOOKUP($A20,[1]MODEL!$L$2:$Y$100,3,FALSE)</f>
        <v>0.11583409878942053</v>
      </c>
      <c r="I20" s="12">
        <f>VLOOKUP($A20,[1]MODEL!$L$2:$Y$100,4,FALSE)</f>
        <v>6.2433659111209162E-2</v>
      </c>
      <c r="J20" s="12">
        <f>VLOOKUP($A20,[1]MODEL!$L$2:$Y$100,5,FALSE)</f>
        <v>4.0373755352302053E-2</v>
      </c>
      <c r="K20" s="12">
        <f>VLOOKUP($A20,[1]MODEL!$L$2:$Y$100,6,FALSE)</f>
        <v>0.18678198999290116</v>
      </c>
      <c r="L20" s="12">
        <f>VLOOKUP($A20,[1]MODEL!$L$2:$Y$100,8,FALSE)</f>
        <v>-0.99841292654615321</v>
      </c>
      <c r="M20" s="12">
        <f>VLOOKUP($A20,[1]MODEL!$L$2:$Y$100,9,FALSE)</f>
        <v>0.28658894461749579</v>
      </c>
      <c r="N20" s="12">
        <f>VLOOKUP($A20,[1]MODEL!$L$2:$Y$100,10,FALSE)</f>
        <v>0.17520612599308696</v>
      </c>
      <c r="O20" s="12">
        <f>VLOOKUP($A20,[1]MODEL!$L$2:$Y$100,12,FALSE)</f>
        <v>-0.49999999999999978</v>
      </c>
      <c r="P20" s="12">
        <f>VLOOKUP($A20,[1]MODEL!$L$2:$Y$100,13,FALSE)</f>
        <v>1.4999999999999998</v>
      </c>
      <c r="Q20" s="12">
        <v>0</v>
      </c>
      <c r="R20" s="12">
        <v>-1</v>
      </c>
    </row>
    <row r="21" spans="1:18" x14ac:dyDescent="0.3">
      <c r="A21" t="s">
        <v>183</v>
      </c>
      <c r="B21" s="11" t="s">
        <v>50</v>
      </c>
      <c r="C21" s="11" t="s">
        <v>51</v>
      </c>
      <c r="D21" s="11" t="s">
        <v>52</v>
      </c>
      <c r="E21" s="11" t="s">
        <v>53</v>
      </c>
      <c r="F21" s="11" t="s">
        <v>54</v>
      </c>
      <c r="G21" s="12">
        <f>VLOOKUP($A21,[1]MODEL!$L$2:$Y$100,2,FALSE)</f>
        <v>0.12355653768425755</v>
      </c>
      <c r="H21" s="12">
        <f>VLOOKUP($A21,[1]MODEL!$L$2:$Y$100,3,FALSE)</f>
        <v>9.5432565628372171E-2</v>
      </c>
      <c r="I21" s="12">
        <f>VLOOKUP($A21,[1]MODEL!$L$2:$Y$100,4,FALSE)</f>
        <v>0.14172516401707774</v>
      </c>
      <c r="J21" s="12">
        <f>VLOOKUP($A21,[1]MODEL!$L$2:$Y$100,5,FALSE)</f>
        <v>4.1497926104067918E-2</v>
      </c>
      <c r="K21" s="12">
        <f>VLOOKUP($A21,[1]MODEL!$L$2:$Y$100,6,FALSE)</f>
        <v>0.16727515286434416</v>
      </c>
      <c r="L21" s="12">
        <f>VLOOKUP($A21,[1]MODEL!$L$2:$Y$100,8,FALSE)</f>
        <v>-0.99957912568083596</v>
      </c>
      <c r="M21" s="12">
        <f>VLOOKUP($A21,[1]MODEL!$L$2:$Y$100,9,FALSE)</f>
        <v>0.32182226112503604</v>
      </c>
      <c r="N21" s="12">
        <f>VLOOKUP($A21,[1]MODEL!$L$2:$Y$100,10,FALSE)</f>
        <v>0.1086903925768445</v>
      </c>
      <c r="O21" s="12">
        <f>VLOOKUP($A21,[1]MODEL!$L$2:$Y$100,12,FALSE)</f>
        <v>-0.49999999999999983</v>
      </c>
      <c r="P21" s="12">
        <f>VLOOKUP($A21,[1]MODEL!$L$2:$Y$100,13,FALSE)</f>
        <v>1.4999999999999998</v>
      </c>
      <c r="Q21" s="12">
        <v>0</v>
      </c>
      <c r="R21" s="12">
        <v>-1</v>
      </c>
    </row>
    <row r="22" spans="1:18" x14ac:dyDescent="0.3">
      <c r="A22" t="s">
        <v>184</v>
      </c>
      <c r="B22" s="11" t="s">
        <v>50</v>
      </c>
      <c r="C22" s="11" t="s">
        <v>51</v>
      </c>
      <c r="D22" s="11" t="s">
        <v>52</v>
      </c>
      <c r="E22" s="11" t="s">
        <v>53</v>
      </c>
      <c r="F22" s="11" t="s">
        <v>54</v>
      </c>
      <c r="G22" s="12">
        <f>VLOOKUP($A22,[1]MODEL!$L$2:$Y$100,2,FALSE)</f>
        <v>8.0969823445932482E-2</v>
      </c>
      <c r="H22" s="12">
        <f>VLOOKUP($A22,[1]MODEL!$L$2:$Y$100,3,FALSE)</f>
        <v>5.6865383390756141E-2</v>
      </c>
      <c r="I22" s="12">
        <f>VLOOKUP($A22,[1]MODEL!$L$2:$Y$100,4,FALSE)</f>
        <v>4.7249679401313104E-2</v>
      </c>
      <c r="J22" s="12">
        <f>VLOOKUP($A22,[1]MODEL!$L$2:$Y$100,5,FALSE)</f>
        <v>7.3776822858244689E-2</v>
      </c>
      <c r="K22" s="12">
        <f>VLOOKUP($A22,[1]MODEL!$L$2:$Y$100,6,FALSE)</f>
        <v>0.19519906885366003</v>
      </c>
      <c r="L22" s="12">
        <f>VLOOKUP($A22,[1]MODEL!$L$2:$Y$100,8,FALSE)</f>
        <v>-0.99966449073904218</v>
      </c>
      <c r="M22" s="12">
        <f>VLOOKUP($A22,[1]MODEL!$L$2:$Y$100,9,FALSE)</f>
        <v>0.45222470750906785</v>
      </c>
      <c r="N22" s="12">
        <f>VLOOKUP($A22,[1]MODEL!$L$2:$Y$100,10,FALSE)</f>
        <v>9.3714514541025626E-2</v>
      </c>
      <c r="O22" s="12">
        <f>VLOOKUP($A22,[1]MODEL!$L$2:$Y$100,12,FALSE)</f>
        <v>-0.49999999999999994</v>
      </c>
      <c r="P22" s="12">
        <f>VLOOKUP($A22,[1]MODEL!$L$2:$Y$100,13,FALSE)</f>
        <v>1.5</v>
      </c>
      <c r="Q22" s="12">
        <v>0</v>
      </c>
      <c r="R22" s="12">
        <v>-1</v>
      </c>
    </row>
    <row r="23" spans="1:18" x14ac:dyDescent="0.3">
      <c r="A23" t="s">
        <v>185</v>
      </c>
      <c r="B23" s="11" t="s">
        <v>50</v>
      </c>
      <c r="C23" s="11" t="s">
        <v>51</v>
      </c>
      <c r="D23" s="11" t="s">
        <v>52</v>
      </c>
      <c r="E23" s="11" t="s">
        <v>53</v>
      </c>
      <c r="F23" s="11" t="s">
        <v>54</v>
      </c>
      <c r="G23" s="12">
        <f>VLOOKUP($A23,[1]MODEL!$L$2:$Y$100,2,FALSE)</f>
        <v>0.21017417211291339</v>
      </c>
      <c r="H23" s="12">
        <f>VLOOKUP($A23,[1]MODEL!$L$2:$Y$100,3,FALSE)</f>
        <v>9.5228353295364804E-2</v>
      </c>
      <c r="I23" s="12">
        <f>VLOOKUP($A23,[1]MODEL!$L$2:$Y$100,4,FALSE)</f>
        <v>3.6439297105854057E-2</v>
      </c>
      <c r="J23" s="12">
        <f>VLOOKUP($A23,[1]MODEL!$L$2:$Y$100,5,FALSE)</f>
        <v>3.055771347147148E-2</v>
      </c>
      <c r="K23" s="12">
        <f>VLOOKUP($A23,[1]MODEL!$L$2:$Y$100,6,FALSE)</f>
        <v>0.20630475581027855</v>
      </c>
      <c r="L23" s="12">
        <f>VLOOKUP($A23,[1]MODEL!$L$2:$Y$100,8,FALSE)</f>
        <v>-0.99645979258529671</v>
      </c>
      <c r="M23" s="12">
        <f>VLOOKUP($A23,[1]MODEL!$L$2:$Y$100,9,FALSE)</f>
        <v>0.20797984216698917</v>
      </c>
      <c r="N23" s="12">
        <f>VLOOKUP($A23,[1]MODEL!$L$2:$Y$100,10,FALSE)</f>
        <v>0.21331586603712846</v>
      </c>
      <c r="O23" s="12">
        <f>VLOOKUP($A23,[1]MODEL!$L$2:$Y$100,12,FALSE)</f>
        <v>-0.49999999999999989</v>
      </c>
      <c r="P23" s="12">
        <f>VLOOKUP($A23,[1]MODEL!$L$2:$Y$100,13,FALSE)</f>
        <v>1.5</v>
      </c>
      <c r="Q23" s="12">
        <v>0</v>
      </c>
      <c r="R23" s="12">
        <v>-1</v>
      </c>
    </row>
    <row r="24" spans="1:18" x14ac:dyDescent="0.3">
      <c r="A24" t="s">
        <v>186</v>
      </c>
      <c r="B24" s="11" t="s">
        <v>50</v>
      </c>
      <c r="C24" s="11" t="s">
        <v>51</v>
      </c>
      <c r="D24" s="11" t="s">
        <v>52</v>
      </c>
      <c r="E24" s="11" t="s">
        <v>53</v>
      </c>
      <c r="F24" s="11" t="s">
        <v>54</v>
      </c>
      <c r="G24" s="12">
        <f>VLOOKUP($A24,[1]MODEL!$L$2:$Y$100,2,FALSE)</f>
        <v>0.16282210517844248</v>
      </c>
      <c r="H24" s="12">
        <f>VLOOKUP($A24,[1]MODEL!$L$2:$Y$100,3,FALSE)</f>
        <v>0.10118544561786109</v>
      </c>
      <c r="I24" s="12">
        <f>VLOOKUP($A24,[1]MODEL!$L$2:$Y$100,4,FALSE)</f>
        <v>6.2067290693414039E-2</v>
      </c>
      <c r="J24" s="12">
        <f>VLOOKUP($A24,[1]MODEL!$L$2:$Y$100,5,FALSE)</f>
        <v>4.1298684118428831E-2</v>
      </c>
      <c r="K24" s="12">
        <f>VLOOKUP($A24,[1]MODEL!$L$2:$Y$100,6,FALSE)</f>
        <v>0.18469192886564448</v>
      </c>
      <c r="L24" s="12">
        <f>VLOOKUP($A24,[1]MODEL!$L$2:$Y$100,8,FALSE)</f>
        <v>-0.99850641679318497</v>
      </c>
      <c r="M24" s="12">
        <f>VLOOKUP($A24,[1]MODEL!$L$2:$Y$100,9,FALSE)</f>
        <v>0.27971919764106939</v>
      </c>
      <c r="N24" s="12">
        <f>VLOOKUP($A24,[1]MODEL!$L$2:$Y$100,10,FALSE)</f>
        <v>0.16821534788513964</v>
      </c>
      <c r="O24" s="12">
        <f>VLOOKUP($A24,[1]MODEL!$L$2:$Y$100,12,FALSE)</f>
        <v>-0.49999999999999983</v>
      </c>
      <c r="P24" s="12">
        <f>VLOOKUP($A24,[1]MODEL!$L$2:$Y$100,13,FALSE)</f>
        <v>1.4999999999999998</v>
      </c>
      <c r="Q24" s="12">
        <v>0</v>
      </c>
      <c r="R24" s="12">
        <v>-1</v>
      </c>
    </row>
    <row r="25" spans="1:18" x14ac:dyDescent="0.3">
      <c r="A25" t="s">
        <v>187</v>
      </c>
      <c r="B25" s="11" t="s">
        <v>50</v>
      </c>
      <c r="C25" s="11" t="s">
        <v>51</v>
      </c>
      <c r="D25" s="11" t="s">
        <v>52</v>
      </c>
      <c r="E25" s="11" t="s">
        <v>53</v>
      </c>
      <c r="F25" s="11" t="s">
        <v>54</v>
      </c>
      <c r="G25" s="12">
        <f>VLOOKUP($A25,[1]MODEL!$L$2:$Y$100,2,FALSE)</f>
        <v>0.13769594897765033</v>
      </c>
      <c r="H25" s="12">
        <f>VLOOKUP($A25,[1]MODEL!$L$2:$Y$100,3,FALSE)</f>
        <v>8.826741196178238E-2</v>
      </c>
      <c r="I25" s="12">
        <f>VLOOKUP($A25,[1]MODEL!$L$2:$Y$100,4,FALSE)</f>
        <v>0.14241254185518351</v>
      </c>
      <c r="J25" s="12">
        <f>VLOOKUP($A25,[1]MODEL!$L$2:$Y$100,5,FALSE)</f>
        <v>4.19485592667291E-2</v>
      </c>
      <c r="K25" s="12">
        <f>VLOOKUP($A25,[1]MODEL!$L$2:$Y$100,6,FALSE)</f>
        <v>0.16607261461213507</v>
      </c>
      <c r="L25" s="12">
        <f>VLOOKUP($A25,[1]MODEL!$L$2:$Y$100,8,FALSE)</f>
        <v>-0.99962412383431209</v>
      </c>
      <c r="M25" s="12">
        <f>VLOOKUP($A25,[1]MODEL!$L$2:$Y$100,9,FALSE)</f>
        <v>0.31894853620080799</v>
      </c>
      <c r="N25" s="12">
        <f>VLOOKUP($A25,[1]MODEL!$L$2:$Y$100,10,FALSE)</f>
        <v>0.10465438712571166</v>
      </c>
      <c r="O25" s="12">
        <f>VLOOKUP($A25,[1]MODEL!$L$2:$Y$100,12,FALSE)</f>
        <v>-0.49999999999999989</v>
      </c>
      <c r="P25" s="12">
        <f>VLOOKUP($A25,[1]MODEL!$L$2:$Y$100,13,FALSE)</f>
        <v>1.5</v>
      </c>
      <c r="Q25" s="12">
        <v>0</v>
      </c>
      <c r="R25" s="12">
        <v>-1</v>
      </c>
    </row>
    <row r="26" spans="1:18" x14ac:dyDescent="0.3">
      <c r="A26" t="s">
        <v>188</v>
      </c>
      <c r="B26" s="11" t="s">
        <v>50</v>
      </c>
      <c r="C26" s="11" t="s">
        <v>51</v>
      </c>
      <c r="D26" s="11" t="s">
        <v>52</v>
      </c>
      <c r="E26" s="11" t="s">
        <v>53</v>
      </c>
      <c r="F26" s="11" t="s">
        <v>54</v>
      </c>
      <c r="G26" s="12">
        <f>VLOOKUP($A26,[1]MODEL!$L$2:$Y$100,2,FALSE)</f>
        <v>7.0060859354638988E-2</v>
      </c>
      <c r="H26" s="12">
        <f>VLOOKUP($A26,[1]MODEL!$L$2:$Y$100,3,FALSE)</f>
        <v>6.4132105517231558E-2</v>
      </c>
      <c r="I26" s="12">
        <f>VLOOKUP($A26,[1]MODEL!$L$2:$Y$100,4,FALSE)</f>
        <v>4.6830069306605319E-2</v>
      </c>
      <c r="J26" s="12">
        <f>VLOOKUP($A26,[1]MODEL!$L$2:$Y$100,5,FALSE)</f>
        <v>7.2952055899793672E-2</v>
      </c>
      <c r="K26" s="12">
        <f>VLOOKUP($A26,[1]MODEL!$L$2:$Y$100,6,FALSE)</f>
        <v>0.19989384085318984</v>
      </c>
      <c r="L26" s="12">
        <f>VLOOKUP($A26,[1]MODEL!$L$2:$Y$100,8,FALSE)</f>
        <v>-0.99966080627049669</v>
      </c>
      <c r="M26" s="12">
        <f>VLOOKUP($A26,[1]MODEL!$L$2:$Y$100,9,FALSE)</f>
        <v>0.45390701739885814</v>
      </c>
      <c r="N26" s="12">
        <f>VLOOKUP($A26,[1]MODEL!$L$2:$Y$100,10,FALSE)</f>
        <v>9.2224051669682491E-2</v>
      </c>
      <c r="O26" s="12">
        <f>VLOOKUP($A26,[1]MODEL!$L$2:$Y$100,12,FALSE)</f>
        <v>-0.49999999999999989</v>
      </c>
      <c r="P26" s="12">
        <f>VLOOKUP($A26,[1]MODEL!$L$2:$Y$100,13,FALSE)</f>
        <v>1.4999999999999998</v>
      </c>
      <c r="Q26" s="12">
        <v>0</v>
      </c>
      <c r="R26" s="12">
        <v>-1</v>
      </c>
    </row>
    <row r="27" spans="1:18" x14ac:dyDescent="0.3">
      <c r="A27" t="s">
        <v>189</v>
      </c>
      <c r="B27" s="11" t="s">
        <v>50</v>
      </c>
      <c r="C27" s="11" t="s">
        <v>51</v>
      </c>
      <c r="D27" s="11" t="s">
        <v>52</v>
      </c>
      <c r="E27" s="11" t="s">
        <v>53</v>
      </c>
      <c r="F27" s="11" t="s">
        <v>54</v>
      </c>
      <c r="G27" s="12">
        <f>VLOOKUP($A27,[1]MODEL!$L$2:$Y$100,2,FALSE)</f>
        <v>0.17964934266954094</v>
      </c>
      <c r="H27" s="12">
        <f>VLOOKUP($A27,[1]MODEL!$L$2:$Y$100,3,FALSE)</f>
        <v>0.11212450232566104</v>
      </c>
      <c r="I27" s="12">
        <f>VLOOKUP($A27,[1]MODEL!$L$2:$Y$100,4,FALSE)</f>
        <v>3.5701073082287184E-2</v>
      </c>
      <c r="J27" s="12">
        <f>VLOOKUP($A27,[1]MODEL!$L$2:$Y$100,5,FALSE)</f>
        <v>2.9713601514325443E-2</v>
      </c>
      <c r="K27" s="12">
        <f>VLOOKUP($A27,[1]MODEL!$L$2:$Y$100,6,FALSE)</f>
        <v>0.2175986295018473</v>
      </c>
      <c r="L27" s="12">
        <f>VLOOKUP($A27,[1]MODEL!$L$2:$Y$100,8,FALSE)</f>
        <v>-0.99659931924745604</v>
      </c>
      <c r="M27" s="12">
        <f>VLOOKUP($A27,[1]MODEL!$L$2:$Y$100,9,FALSE)</f>
        <v>0.21888368915801001</v>
      </c>
      <c r="N27" s="12">
        <f>VLOOKUP($A27,[1]MODEL!$L$2:$Y$100,10,FALSE)</f>
        <v>0.20632916174832805</v>
      </c>
      <c r="O27" s="12">
        <f>VLOOKUP($A27,[1]MODEL!$L$2:$Y$100,12,FALSE)</f>
        <v>-0.49999999999999989</v>
      </c>
      <c r="P27" s="12">
        <f>VLOOKUP($A27,[1]MODEL!$L$2:$Y$100,13,FALSE)</f>
        <v>1.4999999999999998</v>
      </c>
      <c r="Q27" s="12">
        <v>0</v>
      </c>
      <c r="R27" s="12">
        <v>-1</v>
      </c>
    </row>
    <row r="28" spans="1:18" x14ac:dyDescent="0.3">
      <c r="A28" t="s">
        <v>190</v>
      </c>
      <c r="B28" s="11" t="s">
        <v>50</v>
      </c>
      <c r="C28" s="11" t="s">
        <v>51</v>
      </c>
      <c r="D28" s="11" t="s">
        <v>52</v>
      </c>
      <c r="E28" s="11" t="s">
        <v>53</v>
      </c>
      <c r="F28" s="11" t="s">
        <v>54</v>
      </c>
      <c r="G28" s="12">
        <f>VLOOKUP($A28,[1]MODEL!$L$2:$Y$100,2,FALSE)</f>
        <v>0.1425016943285313</v>
      </c>
      <c r="H28" s="12">
        <f>VLOOKUP($A28,[1]MODEL!$L$2:$Y$100,3,FALSE)</f>
        <v>0.11282234177781771</v>
      </c>
      <c r="I28" s="12">
        <f>VLOOKUP($A28,[1]MODEL!$L$2:$Y$100,4,FALSE)</f>
        <v>6.1061480292838019E-2</v>
      </c>
      <c r="J28" s="12">
        <f>VLOOKUP($A28,[1]MODEL!$L$2:$Y$100,5,FALSE)</f>
        <v>4.0505241952271419E-2</v>
      </c>
      <c r="K28" s="12">
        <f>VLOOKUP($A28,[1]MODEL!$L$2:$Y$100,6,FALSE)</f>
        <v>0.19296209923001378</v>
      </c>
      <c r="L28" s="12">
        <f>VLOOKUP($A28,[1]MODEL!$L$2:$Y$100,8,FALSE)</f>
        <v>-0.9985279271026225</v>
      </c>
      <c r="M28" s="12">
        <f>VLOOKUP($A28,[1]MODEL!$L$2:$Y$100,9,FALSE)</f>
        <v>0.28592459382238783</v>
      </c>
      <c r="N28" s="12">
        <f>VLOOKUP($A28,[1]MODEL!$L$2:$Y$100,10,FALSE)</f>
        <v>0.16422254859613991</v>
      </c>
      <c r="O28" s="12">
        <f>VLOOKUP($A28,[1]MODEL!$L$2:$Y$100,12,FALSE)</f>
        <v>-0.49999999999999994</v>
      </c>
      <c r="P28" s="12">
        <f>VLOOKUP($A28,[1]MODEL!$L$2:$Y$100,13,FALSE)</f>
        <v>1.5</v>
      </c>
      <c r="Q28" s="12">
        <v>0</v>
      </c>
      <c r="R28" s="12">
        <v>-1</v>
      </c>
    </row>
    <row r="29" spans="1:18" x14ac:dyDescent="0.3">
      <c r="A29" t="s">
        <v>191</v>
      </c>
      <c r="B29" s="11" t="s">
        <v>50</v>
      </c>
      <c r="C29" s="11" t="s">
        <v>51</v>
      </c>
      <c r="D29" s="11" t="s">
        <v>52</v>
      </c>
      <c r="E29" s="11" t="s">
        <v>53</v>
      </c>
      <c r="F29" s="11" t="s">
        <v>54</v>
      </c>
      <c r="G29" s="12">
        <f>VLOOKUP($A29,[1]MODEL!$L$2:$Y$100,2,FALSE)</f>
        <v>0.12819669345456366</v>
      </c>
      <c r="H29" s="12">
        <f>VLOOKUP($A29,[1]MODEL!$L$2:$Y$100,3,FALSE)</f>
        <v>9.3958572568849277E-2</v>
      </c>
      <c r="I29" s="12">
        <f>VLOOKUP($A29,[1]MODEL!$L$2:$Y$100,4,FALSE)</f>
        <v>0.1411917512674527</v>
      </c>
      <c r="J29" s="12">
        <f>VLOOKUP($A29,[1]MODEL!$L$2:$Y$100,5,FALSE)</f>
        <v>4.1562641473167163E-2</v>
      </c>
      <c r="K29" s="12">
        <f>VLOOKUP($A29,[1]MODEL!$L$2:$Y$100,6,FALSE)</f>
        <v>0.17020407210871483</v>
      </c>
      <c r="L29" s="12">
        <f>VLOOKUP($A29,[1]MODEL!$L$2:$Y$100,8,FALSE)</f>
        <v>-0.9996205078263386</v>
      </c>
      <c r="M29" s="12">
        <f>VLOOKUP($A29,[1]MODEL!$L$2:$Y$100,9,FALSE)</f>
        <v>0.32155908314128739</v>
      </c>
      <c r="N29" s="12">
        <f>VLOOKUP($A29,[1]MODEL!$L$2:$Y$100,10,FALSE)</f>
        <v>0.10332718598596495</v>
      </c>
      <c r="O29" s="12">
        <f>VLOOKUP($A29,[1]MODEL!$L$2:$Y$100,12,FALSE)</f>
        <v>-0.49999999999999989</v>
      </c>
      <c r="P29" s="12">
        <f>VLOOKUP($A29,[1]MODEL!$L$2:$Y$100,13,FALSE)</f>
        <v>1.5</v>
      </c>
      <c r="Q29" s="12">
        <v>0</v>
      </c>
      <c r="R29" s="12">
        <v>-1</v>
      </c>
    </row>
    <row r="30" spans="1:18" x14ac:dyDescent="0.3">
      <c r="A30" t="s">
        <v>192</v>
      </c>
      <c r="B30" s="11" t="s">
        <v>50</v>
      </c>
      <c r="C30" s="11" t="s">
        <v>51</v>
      </c>
      <c r="D30" s="11" t="s">
        <v>52</v>
      </c>
      <c r="E30" s="11" t="s">
        <v>53</v>
      </c>
      <c r="F30" s="11" t="s">
        <v>54</v>
      </c>
      <c r="G30" s="12">
        <f>VLOOKUP($A30,[1]MODEL!$L$2:$Y$100,2,FALSE)</f>
        <v>4.1943857705638007E-2</v>
      </c>
      <c r="H30" s="12">
        <f>VLOOKUP($A30,[1]MODEL!$L$2:$Y$100,3,FALSE)</f>
        <v>5.4757135787779444E-2</v>
      </c>
      <c r="I30" s="12">
        <f>VLOOKUP($A30,[1]MODEL!$L$2:$Y$100,4,FALSE)</f>
        <v>4.1355674175715638E-2</v>
      </c>
      <c r="J30" s="12">
        <f>VLOOKUP($A30,[1]MODEL!$L$2:$Y$100,5,FALSE)</f>
        <v>6.4673282161606324E-2</v>
      </c>
      <c r="K30" s="12">
        <f>VLOOKUP($A30,[1]MODEL!$L$2:$Y$100,6,FALSE)</f>
        <v>0.21925873788898517</v>
      </c>
      <c r="L30" s="12">
        <f>VLOOKUP($A30,[1]MODEL!$L$2:$Y$100,8,FALSE)</f>
        <v>-0.99970603070960762</v>
      </c>
      <c r="M30" s="12">
        <f>VLOOKUP($A30,[1]MODEL!$L$2:$Y$100,9,FALSE)</f>
        <v>0.48146132286773519</v>
      </c>
      <c r="N30" s="12">
        <f>VLOOKUP($A30,[1]MODEL!$L$2:$Y$100,10,FALSE)</f>
        <v>9.6549989412540324E-2</v>
      </c>
      <c r="O30" s="12">
        <f>VLOOKUP($A30,[1]MODEL!$L$2:$Y$100,12,FALSE)</f>
        <v>-0.5</v>
      </c>
      <c r="P30" s="12">
        <f>VLOOKUP($A30,[1]MODEL!$L$2:$Y$100,13,FALSE)</f>
        <v>1.5</v>
      </c>
      <c r="Q30" s="12">
        <v>0</v>
      </c>
      <c r="R30" s="12">
        <v>-1</v>
      </c>
    </row>
    <row r="31" spans="1:18" x14ac:dyDescent="0.3">
      <c r="A31" t="s">
        <v>193</v>
      </c>
      <c r="B31" s="11" t="s">
        <v>50</v>
      </c>
      <c r="C31" s="11" t="s">
        <v>51</v>
      </c>
      <c r="D31" s="11" t="s">
        <v>52</v>
      </c>
      <c r="E31" s="11" t="s">
        <v>53</v>
      </c>
      <c r="F31" s="11" t="s">
        <v>54</v>
      </c>
      <c r="G31" s="12">
        <f>VLOOKUP($A31,[1]MODEL!$L$2:$Y$100,2,FALSE)</f>
        <v>0.12327162593772216</v>
      </c>
      <c r="H31" s="12">
        <f>VLOOKUP($A31,[1]MODEL!$L$2:$Y$100,3,FALSE)</f>
        <v>0.1017864843504389</v>
      </c>
      <c r="I31" s="12">
        <f>VLOOKUP($A31,[1]MODEL!$L$2:$Y$100,4,FALSE)</f>
        <v>3.179587067802804E-2</v>
      </c>
      <c r="J31" s="12">
        <f>VLOOKUP($A31,[1]MODEL!$L$2:$Y$100,5,FALSE)</f>
        <v>2.9716265654372281E-2</v>
      </c>
      <c r="K31" s="12">
        <f>VLOOKUP($A31,[1]MODEL!$L$2:$Y$100,6,FALSE)</f>
        <v>0.21589035589004191</v>
      </c>
      <c r="L31" s="12">
        <f>VLOOKUP($A31,[1]MODEL!$L$2:$Y$100,8,FALSE)</f>
        <v>-0.99692994187015682</v>
      </c>
      <c r="M31" s="12">
        <f>VLOOKUP($A31,[1]MODEL!$L$2:$Y$100,9,FALSE)</f>
        <v>0.25100363234728013</v>
      </c>
      <c r="N31" s="12">
        <f>VLOOKUP($A31,[1]MODEL!$L$2:$Y$100,10,FALSE)</f>
        <v>0.24653576514211661</v>
      </c>
      <c r="O31" s="12">
        <f>VLOOKUP($A31,[1]MODEL!$L$2:$Y$100,12,FALSE)</f>
        <v>-0.50000000000000011</v>
      </c>
      <c r="P31" s="12">
        <f>VLOOKUP($A31,[1]MODEL!$L$2:$Y$100,13,FALSE)</f>
        <v>1.5000000000000002</v>
      </c>
      <c r="Q31" s="12">
        <v>0</v>
      </c>
      <c r="R31" s="12">
        <v>-1</v>
      </c>
    </row>
    <row r="32" spans="1:18" x14ac:dyDescent="0.3">
      <c r="A32" t="s">
        <v>194</v>
      </c>
      <c r="B32" s="11" t="s">
        <v>50</v>
      </c>
      <c r="C32" s="11" t="s">
        <v>51</v>
      </c>
      <c r="D32" s="11" t="s">
        <v>52</v>
      </c>
      <c r="E32" s="11" t="s">
        <v>53</v>
      </c>
      <c r="F32" s="11" t="s">
        <v>54</v>
      </c>
      <c r="G32" s="12">
        <f>VLOOKUP($A32,[1]MODEL!$L$2:$Y$100,2,FALSE)</f>
        <v>9.9198941490819453E-2</v>
      </c>
      <c r="H32" s="12">
        <f>VLOOKUP($A32,[1]MODEL!$L$2:$Y$100,3,FALSE)</f>
        <v>0.10191495855751702</v>
      </c>
      <c r="I32" s="12">
        <f>VLOOKUP($A32,[1]MODEL!$L$2:$Y$100,4,FALSE)</f>
        <v>5.6424112739877123E-2</v>
      </c>
      <c r="J32" s="12">
        <f>VLOOKUP($A32,[1]MODEL!$L$2:$Y$100,5,FALSE)</f>
        <v>3.8856557290312323E-2</v>
      </c>
      <c r="K32" s="12">
        <f>VLOOKUP($A32,[1]MODEL!$L$2:$Y$100,6,FALSE)</f>
        <v>0.19905639549028903</v>
      </c>
      <c r="L32" s="12">
        <f>VLOOKUP($A32,[1]MODEL!$L$2:$Y$100,8,FALSE)</f>
        <v>-0.99866783544513649</v>
      </c>
      <c r="M32" s="12">
        <f>VLOOKUP($A32,[1]MODEL!$L$2:$Y$100,9,FALSE)</f>
        <v>0.31950322590017149</v>
      </c>
      <c r="N32" s="12">
        <f>VLOOKUP($A32,[1]MODEL!$L$2:$Y$100,10,FALSE)</f>
        <v>0.1850458085310136</v>
      </c>
      <c r="O32" s="12">
        <f>VLOOKUP($A32,[1]MODEL!$L$2:$Y$100,12,FALSE)</f>
        <v>-0.49999999999999994</v>
      </c>
      <c r="P32" s="12">
        <f>VLOOKUP($A32,[1]MODEL!$L$2:$Y$100,13,FALSE)</f>
        <v>1.4999999999999998</v>
      </c>
      <c r="Q32" s="12">
        <v>0</v>
      </c>
      <c r="R32" s="12">
        <v>-1</v>
      </c>
    </row>
    <row r="33" spans="1:18" x14ac:dyDescent="0.3">
      <c r="A33" t="s">
        <v>195</v>
      </c>
      <c r="B33" s="11" t="s">
        <v>50</v>
      </c>
      <c r="C33" s="11" t="s">
        <v>51</v>
      </c>
      <c r="D33" s="11" t="s">
        <v>52</v>
      </c>
      <c r="E33" s="11" t="s">
        <v>53</v>
      </c>
      <c r="F33" s="11" t="s">
        <v>54</v>
      </c>
      <c r="G33" s="12">
        <f>VLOOKUP($A33,[1]MODEL!$L$2:$Y$100,2,FALSE)</f>
        <v>0.10263163978289676</v>
      </c>
      <c r="H33" s="12">
        <f>VLOOKUP($A33,[1]MODEL!$L$2:$Y$100,3,FALSE)</f>
        <v>8.5745064965597639E-2</v>
      </c>
      <c r="I33" s="12">
        <f>VLOOKUP($A33,[1]MODEL!$L$2:$Y$100,4,FALSE)</f>
        <v>0.13183001600856717</v>
      </c>
      <c r="J33" s="12">
        <f>VLOOKUP($A33,[1]MODEL!$L$2:$Y$100,5,FALSE)</f>
        <v>3.8963929345853007E-2</v>
      </c>
      <c r="K33" s="12">
        <f>VLOOKUP($A33,[1]MODEL!$L$2:$Y$100,6,FALSE)</f>
        <v>0.18248876990222312</v>
      </c>
      <c r="L33" s="12">
        <f>VLOOKUP($A33,[1]MODEL!$L$2:$Y$100,8,FALSE)</f>
        <v>-0.99964597310369263</v>
      </c>
      <c r="M33" s="12">
        <f>VLOOKUP($A33,[1]MODEL!$L$2:$Y$100,9,FALSE)</f>
        <v>0.34860158961062848</v>
      </c>
      <c r="N33" s="12">
        <f>VLOOKUP($A33,[1]MODEL!$L$2:$Y$100,10,FALSE)</f>
        <v>0.10973899038423383</v>
      </c>
      <c r="O33" s="12">
        <f>VLOOKUP($A33,[1]MODEL!$L$2:$Y$100,12,FALSE)</f>
        <v>-0.50000000000000011</v>
      </c>
      <c r="P33" s="12">
        <f>VLOOKUP($A33,[1]MODEL!$L$2:$Y$100,13,FALSE)</f>
        <v>1.5000000000000002</v>
      </c>
      <c r="Q33" s="12">
        <v>0</v>
      </c>
      <c r="R33" s="12">
        <v>-1</v>
      </c>
    </row>
    <row r="34" spans="1:18" x14ac:dyDescent="0.3">
      <c r="A34" t="s">
        <v>196</v>
      </c>
      <c r="B34" s="11" t="s">
        <v>50</v>
      </c>
      <c r="C34" s="11" t="s">
        <v>51</v>
      </c>
      <c r="D34" s="11" t="s">
        <v>52</v>
      </c>
      <c r="E34" s="11" t="s">
        <v>53</v>
      </c>
      <c r="F34" s="11" t="s">
        <v>54</v>
      </c>
      <c r="G34" s="12">
        <f>VLOOKUP($A34,[1]MODEL!$L$2:$Y$100,2,FALSE)</f>
        <v>5.0275849586611604E-2</v>
      </c>
      <c r="H34" s="12">
        <f>VLOOKUP($A34,[1]MODEL!$L$2:$Y$100,3,FALSE)</f>
        <v>5.973890949580659E-2</v>
      </c>
      <c r="I34" s="12">
        <f>VLOOKUP($A34,[1]MODEL!$L$2:$Y$100,4,FALSE)</f>
        <v>4.0807159294712771E-2</v>
      </c>
      <c r="J34" s="12">
        <f>VLOOKUP($A34,[1]MODEL!$L$2:$Y$100,5,FALSE)</f>
        <v>9.4828047806450155E-2</v>
      </c>
      <c r="K34" s="12">
        <f>VLOOKUP($A34,[1]MODEL!$L$2:$Y$100,6,FALSE)</f>
        <v>0.20989522013765688</v>
      </c>
      <c r="L34" s="12">
        <f>VLOOKUP($A34,[1]MODEL!$L$2:$Y$100,8,FALSE)</f>
        <v>-0.99975700842967818</v>
      </c>
      <c r="M34" s="12">
        <f>VLOOKUP($A34,[1]MODEL!$L$2:$Y$100,9,FALSE)</f>
        <v>0.46089829829773454</v>
      </c>
      <c r="N34" s="12">
        <f>VLOOKUP($A34,[1]MODEL!$L$2:$Y$100,10,FALSE)</f>
        <v>8.3556515381027305E-2</v>
      </c>
      <c r="O34" s="12">
        <f>VLOOKUP($A34,[1]MODEL!$L$2:$Y$100,12,FALSE)</f>
        <v>-0.5</v>
      </c>
      <c r="P34" s="12">
        <f>VLOOKUP($A34,[1]MODEL!$L$2:$Y$100,13,FALSE)</f>
        <v>1.5</v>
      </c>
      <c r="Q34" s="12">
        <v>0</v>
      </c>
      <c r="R34" s="12">
        <v>-1</v>
      </c>
    </row>
    <row r="35" spans="1:18" x14ac:dyDescent="0.3">
      <c r="A35" t="s">
        <v>197</v>
      </c>
      <c r="B35" s="11" t="s">
        <v>50</v>
      </c>
      <c r="C35" s="11" t="s">
        <v>51</v>
      </c>
      <c r="D35" s="11" t="s">
        <v>52</v>
      </c>
      <c r="E35" s="11" t="s">
        <v>53</v>
      </c>
      <c r="F35" s="11" t="s">
        <v>54</v>
      </c>
      <c r="G35" s="12">
        <f>VLOOKUP($A35,[1]MODEL!$L$2:$Y$100,2,FALSE)</f>
        <v>0.15103081609480615</v>
      </c>
      <c r="H35" s="12">
        <f>VLOOKUP($A35,[1]MODEL!$L$2:$Y$100,3,FALSE)</f>
        <v>9.8407445648431915E-2</v>
      </c>
      <c r="I35" s="12">
        <f>VLOOKUP($A35,[1]MODEL!$L$2:$Y$100,4,FALSE)</f>
        <v>3.4702434665742479E-2</v>
      </c>
      <c r="J35" s="12">
        <f>VLOOKUP($A35,[1]MODEL!$L$2:$Y$100,5,FALSE)</f>
        <v>4.4998196029948111E-2</v>
      </c>
      <c r="K35" s="12">
        <f>VLOOKUP($A35,[1]MODEL!$L$2:$Y$100,6,FALSE)</f>
        <v>0.20768299710416088</v>
      </c>
      <c r="L35" s="12">
        <f>VLOOKUP($A35,[1]MODEL!$L$2:$Y$100,8,FALSE)</f>
        <v>-0.99722805046558649</v>
      </c>
      <c r="M35" s="12">
        <f>VLOOKUP($A35,[1]MODEL!$L$2:$Y$100,9,FALSE)</f>
        <v>0.24504476566127495</v>
      </c>
      <c r="N35" s="12">
        <f>VLOOKUP($A35,[1]MODEL!$L$2:$Y$100,10,FALSE)</f>
        <v>0.21813334479563548</v>
      </c>
      <c r="O35" s="12">
        <f>VLOOKUP($A35,[1]MODEL!$L$2:$Y$100,12,FALSE)</f>
        <v>-0.49999999999999989</v>
      </c>
      <c r="P35" s="12">
        <f>VLOOKUP($A35,[1]MODEL!$L$2:$Y$100,13,FALSE)</f>
        <v>1.4999999999999998</v>
      </c>
      <c r="Q35" s="12">
        <v>0</v>
      </c>
      <c r="R35" s="12">
        <v>-1</v>
      </c>
    </row>
    <row r="36" spans="1:18" x14ac:dyDescent="0.3">
      <c r="A36" t="s">
        <v>198</v>
      </c>
      <c r="B36" s="11" t="s">
        <v>50</v>
      </c>
      <c r="C36" s="11" t="s">
        <v>51</v>
      </c>
      <c r="D36" s="11" t="s">
        <v>52</v>
      </c>
      <c r="E36" s="11" t="s">
        <v>53</v>
      </c>
      <c r="F36" s="11" t="s">
        <v>54</v>
      </c>
      <c r="G36" s="12">
        <f>VLOOKUP($A36,[1]MODEL!$L$2:$Y$100,2,FALSE)</f>
        <v>0.11633762893386645</v>
      </c>
      <c r="H36" s="12">
        <f>VLOOKUP($A36,[1]MODEL!$L$2:$Y$100,3,FALSE)</f>
        <v>0.10122176833469834</v>
      </c>
      <c r="I36" s="12">
        <f>VLOOKUP($A36,[1]MODEL!$L$2:$Y$100,4,FALSE)</f>
        <v>5.7452612993086918E-2</v>
      </c>
      <c r="J36" s="12">
        <f>VLOOKUP($A36,[1]MODEL!$L$2:$Y$100,5,FALSE)</f>
        <v>5.8220524581418777E-2</v>
      </c>
      <c r="K36" s="12">
        <f>VLOOKUP($A36,[1]MODEL!$L$2:$Y$100,6,FALSE)</f>
        <v>0.19166102895170092</v>
      </c>
      <c r="L36" s="12">
        <f>VLOOKUP($A36,[1]MODEL!$L$2:$Y$100,8,FALSE)</f>
        <v>-0.99884917863311817</v>
      </c>
      <c r="M36" s="12">
        <f>VLOOKUP($A36,[1]MODEL!$L$2:$Y$100,9,FALSE)</f>
        <v>0.31092834853955559</v>
      </c>
      <c r="N36" s="12">
        <f>VLOOKUP($A36,[1]MODEL!$L$2:$Y$100,10,FALSE)</f>
        <v>0.16417808766567307</v>
      </c>
      <c r="O36" s="12">
        <f>VLOOKUP($A36,[1]MODEL!$L$2:$Y$100,12,FALSE)</f>
        <v>-0.49999999999999994</v>
      </c>
      <c r="P36" s="12">
        <f>VLOOKUP($A36,[1]MODEL!$L$2:$Y$100,13,FALSE)</f>
        <v>1.5</v>
      </c>
      <c r="Q36" s="12">
        <v>0</v>
      </c>
      <c r="R36" s="12">
        <v>-1</v>
      </c>
    </row>
    <row r="37" spans="1:18" x14ac:dyDescent="0.3">
      <c r="A37" t="s">
        <v>199</v>
      </c>
      <c r="B37" s="11" t="s">
        <v>50</v>
      </c>
      <c r="C37" s="11" t="s">
        <v>51</v>
      </c>
      <c r="D37" s="11" t="s">
        <v>52</v>
      </c>
      <c r="E37" s="11" t="s">
        <v>53</v>
      </c>
      <c r="F37" s="11" t="s">
        <v>54</v>
      </c>
      <c r="G37" s="12">
        <f>VLOOKUP($A37,[1]MODEL!$L$2:$Y$100,2,FALSE)</f>
        <v>0.10909984099517145</v>
      </c>
      <c r="H37" s="12">
        <f>VLOOKUP($A37,[1]MODEL!$L$2:$Y$100,3,FALSE)</f>
        <v>8.7470998629954985E-2</v>
      </c>
      <c r="I37" s="12">
        <f>VLOOKUP($A37,[1]MODEL!$L$2:$Y$100,4,FALSE)</f>
        <v>0.12973470835080392</v>
      </c>
      <c r="J37" s="12">
        <f>VLOOKUP($A37,[1]MODEL!$L$2:$Y$100,5,FALSE)</f>
        <v>5.8122054685300475E-2</v>
      </c>
      <c r="K37" s="12">
        <f>VLOOKUP($A37,[1]MODEL!$L$2:$Y$100,6,FALSE)</f>
        <v>0.17717693379323793</v>
      </c>
      <c r="L37" s="12">
        <f>VLOOKUP($A37,[1]MODEL!$L$2:$Y$100,8,FALSE)</f>
        <v>-0.99970626229105719</v>
      </c>
      <c r="M37" s="12">
        <f>VLOOKUP($A37,[1]MODEL!$L$2:$Y$100,9,FALSE)</f>
        <v>0.33930240616036589</v>
      </c>
      <c r="N37" s="12">
        <f>VLOOKUP($A37,[1]MODEL!$L$2:$Y$100,10,FALSE)</f>
        <v>9.9093057385165356E-2</v>
      </c>
      <c r="O37" s="12">
        <f>VLOOKUP($A37,[1]MODEL!$L$2:$Y$100,12,FALSE)</f>
        <v>-0.49999999999999989</v>
      </c>
      <c r="P37" s="12">
        <f>VLOOKUP($A37,[1]MODEL!$L$2:$Y$100,13,FALSE)</f>
        <v>1.5</v>
      </c>
      <c r="Q37" s="12">
        <v>0</v>
      </c>
      <c r="R37" s="12">
        <v>-1</v>
      </c>
    </row>
    <row r="38" spans="1:18" x14ac:dyDescent="0.3">
      <c r="A38" t="s">
        <v>200</v>
      </c>
      <c r="B38" s="11" t="s">
        <v>50</v>
      </c>
      <c r="C38" s="11" t="s">
        <v>51</v>
      </c>
      <c r="D38" s="11" t="s">
        <v>52</v>
      </c>
      <c r="E38" s="11" t="s">
        <v>53</v>
      </c>
      <c r="F38" s="11" t="s">
        <v>54</v>
      </c>
      <c r="G38" s="12">
        <f>VLOOKUP($A38,[1]MODEL!$L$2:$Y$100,2,FALSE)</f>
        <v>4.6223665840910276E-2</v>
      </c>
      <c r="H38" s="12">
        <f>VLOOKUP($A38,[1]MODEL!$L$2:$Y$100,3,FALSE)</f>
        <v>5.4711147766028839E-2</v>
      </c>
      <c r="I38" s="12">
        <f>VLOOKUP($A38,[1]MODEL!$L$2:$Y$100,4,FALSE)</f>
        <v>4.1686142936585187E-2</v>
      </c>
      <c r="J38" s="12">
        <f>VLOOKUP($A38,[1]MODEL!$L$2:$Y$100,5,FALSE)</f>
        <v>6.8696430745078627E-2</v>
      </c>
      <c r="K38" s="12">
        <f>VLOOKUP($A38,[1]MODEL!$L$2:$Y$100,6,FALSE)</f>
        <v>0.2175425376224151</v>
      </c>
      <c r="L38" s="12">
        <f>VLOOKUP($A38,[1]MODEL!$L$2:$Y$100,8,FALSE)</f>
        <v>-0.99972818886821424</v>
      </c>
      <c r="M38" s="12">
        <f>VLOOKUP($A38,[1]MODEL!$L$2:$Y$100,9,FALSE)</f>
        <v>0.4790167595229089</v>
      </c>
      <c r="N38" s="12">
        <f>VLOOKUP($A38,[1]MODEL!$L$2:$Y$100,10,FALSE)</f>
        <v>9.212331556607313E-2</v>
      </c>
      <c r="O38" s="12">
        <f>VLOOKUP($A38,[1]MODEL!$L$2:$Y$100,12,FALSE)</f>
        <v>-0.49999999999999978</v>
      </c>
      <c r="P38" s="12">
        <f>VLOOKUP($A38,[1]MODEL!$L$2:$Y$100,13,FALSE)</f>
        <v>1.4999999999999998</v>
      </c>
      <c r="Q38" s="12">
        <v>0</v>
      </c>
      <c r="R38" s="12">
        <v>-1</v>
      </c>
    </row>
    <row r="39" spans="1:18" x14ac:dyDescent="0.3">
      <c r="A39" t="s">
        <v>201</v>
      </c>
      <c r="B39" s="11" t="s">
        <v>50</v>
      </c>
      <c r="C39" s="11" t="s">
        <v>51</v>
      </c>
      <c r="D39" s="11" t="s">
        <v>52</v>
      </c>
      <c r="E39" s="11" t="s">
        <v>53</v>
      </c>
      <c r="F39" s="11" t="s">
        <v>54</v>
      </c>
      <c r="G39" s="12">
        <f>VLOOKUP($A39,[1]MODEL!$L$2:$Y$100,2,FALSE)</f>
        <v>0.13607074651798565</v>
      </c>
      <c r="H39" s="12">
        <f>VLOOKUP($A39,[1]MODEL!$L$2:$Y$100,3,FALSE)</f>
        <v>9.9582793460318675E-2</v>
      </c>
      <c r="I39" s="12">
        <f>VLOOKUP($A39,[1]MODEL!$L$2:$Y$100,4,FALSE)</f>
        <v>3.3257255749625424E-2</v>
      </c>
      <c r="J39" s="12">
        <f>VLOOKUP($A39,[1]MODEL!$L$2:$Y$100,5,FALSE)</f>
        <v>3.1773475361878724E-2</v>
      </c>
      <c r="K39" s="12">
        <f>VLOOKUP($A39,[1]MODEL!$L$2:$Y$100,6,FALSE)</f>
        <v>0.2134466881305736</v>
      </c>
      <c r="L39" s="12">
        <f>VLOOKUP($A39,[1]MODEL!$L$2:$Y$100,8,FALSE)</f>
        <v>-0.9970546933864135</v>
      </c>
      <c r="M39" s="12">
        <f>VLOOKUP($A39,[1]MODEL!$L$2:$Y$100,9,FALSE)</f>
        <v>0.25003704150532774</v>
      </c>
      <c r="N39" s="12">
        <f>VLOOKUP($A39,[1]MODEL!$L$2:$Y$100,10,FALSE)</f>
        <v>0.23583199927429024</v>
      </c>
      <c r="O39" s="12">
        <f>VLOOKUP($A39,[1]MODEL!$L$2:$Y$100,12,FALSE)</f>
        <v>-0.49999999999999989</v>
      </c>
      <c r="P39" s="12">
        <f>VLOOKUP($A39,[1]MODEL!$L$2:$Y$100,13,FALSE)</f>
        <v>1.5</v>
      </c>
      <c r="Q39" s="12">
        <v>0</v>
      </c>
      <c r="R39" s="12">
        <v>-1</v>
      </c>
    </row>
    <row r="40" spans="1:18" x14ac:dyDescent="0.3">
      <c r="A40" t="s">
        <v>202</v>
      </c>
      <c r="B40" s="11" t="s">
        <v>50</v>
      </c>
      <c r="C40" s="11" t="s">
        <v>51</v>
      </c>
      <c r="D40" s="11" t="s">
        <v>52</v>
      </c>
      <c r="E40" s="11" t="s">
        <v>53</v>
      </c>
      <c r="F40" s="11" t="s">
        <v>54</v>
      </c>
      <c r="G40" s="12">
        <f>VLOOKUP($A40,[1]MODEL!$L$2:$Y$100,2,FALSE)</f>
        <v>0.10750223237650895</v>
      </c>
      <c r="H40" s="12">
        <f>VLOOKUP($A40,[1]MODEL!$L$2:$Y$100,3,FALSE)</f>
        <v>0.10064608406126939</v>
      </c>
      <c r="I40" s="12">
        <f>VLOOKUP($A40,[1]MODEL!$L$2:$Y$100,4,FALSE)</f>
        <v>5.734487892956168E-2</v>
      </c>
      <c r="J40" s="12">
        <f>VLOOKUP($A40,[1]MODEL!$L$2:$Y$100,5,FALSE)</f>
        <v>4.143793006659497E-2</v>
      </c>
      <c r="K40" s="12">
        <f>VLOOKUP($A40,[1]MODEL!$L$2:$Y$100,6,FALSE)</f>
        <v>0.19713412849827749</v>
      </c>
      <c r="L40" s="12">
        <f>VLOOKUP($A40,[1]MODEL!$L$2:$Y$100,8,FALSE)</f>
        <v>-0.99874518881889107</v>
      </c>
      <c r="M40" s="12">
        <f>VLOOKUP($A40,[1]MODEL!$L$2:$Y$100,9,FALSE)</f>
        <v>0.31843883928570016</v>
      </c>
      <c r="N40" s="12">
        <f>VLOOKUP($A40,[1]MODEL!$L$2:$Y$100,10,FALSE)</f>
        <v>0.17749590678208751</v>
      </c>
      <c r="O40" s="12">
        <f>VLOOKUP($A40,[1]MODEL!$L$2:$Y$100,12,FALSE)</f>
        <v>-0.49999999999999994</v>
      </c>
      <c r="P40" s="12">
        <f>VLOOKUP($A40,[1]MODEL!$L$2:$Y$100,13,FALSE)</f>
        <v>1.5</v>
      </c>
      <c r="Q40" s="12">
        <v>0</v>
      </c>
      <c r="R40" s="12">
        <v>-1</v>
      </c>
    </row>
    <row r="41" spans="1:18" x14ac:dyDescent="0.3">
      <c r="A41" t="s">
        <v>203</v>
      </c>
      <c r="B41" s="11" t="s">
        <v>50</v>
      </c>
      <c r="C41" s="11" t="s">
        <v>51</v>
      </c>
      <c r="D41" s="11" t="s">
        <v>52</v>
      </c>
      <c r="E41" s="11" t="s">
        <v>53</v>
      </c>
      <c r="F41" s="11" t="s">
        <v>54</v>
      </c>
      <c r="G41" s="12">
        <f>VLOOKUP($A41,[1]MODEL!$L$2:$Y$100,2,FALSE)</f>
        <v>0.10631892133208665</v>
      </c>
      <c r="H41" s="12">
        <f>VLOOKUP($A41,[1]MODEL!$L$2:$Y$100,3,FALSE)</f>
        <v>8.5396620719624464E-2</v>
      </c>
      <c r="I41" s="12">
        <f>VLOOKUP($A41,[1]MODEL!$L$2:$Y$100,4,FALSE)</f>
        <v>0.13201853483362389</v>
      </c>
      <c r="J41" s="12">
        <f>VLOOKUP($A41,[1]MODEL!$L$2:$Y$100,5,FALSE)</f>
        <v>4.1472704312070036E-2</v>
      </c>
      <c r="K41" s="12">
        <f>VLOOKUP($A41,[1]MODEL!$L$2:$Y$100,6,FALSE)</f>
        <v>0.18133139911107041</v>
      </c>
      <c r="L41" s="12">
        <f>VLOOKUP($A41,[1]MODEL!$L$2:$Y$100,8,FALSE)</f>
        <v>-0.99967213687234102</v>
      </c>
      <c r="M41" s="12">
        <f>VLOOKUP($A41,[1]MODEL!$L$2:$Y$100,9,FALSE)</f>
        <v>0.34745713303331244</v>
      </c>
      <c r="N41" s="12">
        <f>VLOOKUP($A41,[1]MODEL!$L$2:$Y$100,10,FALSE)</f>
        <v>0.10600468665821225</v>
      </c>
      <c r="O41" s="12">
        <f>VLOOKUP($A41,[1]MODEL!$L$2:$Y$100,12,FALSE)</f>
        <v>-0.49999999999999994</v>
      </c>
      <c r="P41" s="12">
        <f>VLOOKUP($A41,[1]MODEL!$L$2:$Y$100,13,FALSE)</f>
        <v>1.4999999999999998</v>
      </c>
      <c r="Q41" s="12">
        <v>0</v>
      </c>
      <c r="R41" s="12">
        <v>-1</v>
      </c>
    </row>
    <row r="42" spans="1:18" x14ac:dyDescent="0.3">
      <c r="A42" t="s">
        <v>204</v>
      </c>
      <c r="B42" s="11" t="s">
        <v>50</v>
      </c>
      <c r="C42" s="11" t="s">
        <v>51</v>
      </c>
      <c r="D42" s="11" t="s">
        <v>52</v>
      </c>
      <c r="E42" s="11" t="s">
        <v>53</v>
      </c>
      <c r="F42" s="11" t="s">
        <v>54</v>
      </c>
      <c r="G42" s="12">
        <f>VLOOKUP($A42,[1]MODEL!$L$2:$Y$100,2,FALSE)</f>
        <v>6.0464999525913922E-2</v>
      </c>
      <c r="H42" s="12">
        <f>VLOOKUP($A42,[1]MODEL!$L$2:$Y$100,3,FALSE)</f>
        <v>0.13556152914932573</v>
      </c>
      <c r="I42" s="12">
        <f>VLOOKUP($A42,[1]MODEL!$L$2:$Y$100,4,FALSE)</f>
        <v>3.0261332560674009E-2</v>
      </c>
      <c r="J42" s="12">
        <f>VLOOKUP($A42,[1]MODEL!$L$2:$Y$100,5,FALSE)</f>
        <v>0.34592403244214437</v>
      </c>
      <c r="K42" s="12">
        <f>VLOOKUP($A42,[1]MODEL!$L$2:$Y$100,6,FALSE)</f>
        <v>0.12764459554853544</v>
      </c>
      <c r="L42" s="12">
        <f>VLOOKUP($A42,[1]MODEL!$L$2:$Y$100,8,FALSE)</f>
        <v>-0.99906995445870617</v>
      </c>
      <c r="M42" s="12">
        <f>VLOOKUP($A42,[1]MODEL!$L$2:$Y$100,9,FALSE)</f>
        <v>0.20336864167339352</v>
      </c>
      <c r="N42" s="12">
        <f>VLOOKUP($A42,[1]MODEL!$L$2:$Y$100,10,FALSE)</f>
        <v>9.6774869100012983E-2</v>
      </c>
      <c r="O42" s="12">
        <f>VLOOKUP($A42,[1]MODEL!$L$2:$Y$100,12,FALSE)</f>
        <v>-0.50000000000000011</v>
      </c>
      <c r="P42" s="12">
        <f>VLOOKUP($A42,[1]MODEL!$L$2:$Y$100,13,FALSE)</f>
        <v>1.5000000000000002</v>
      </c>
      <c r="Q42" s="12">
        <v>0</v>
      </c>
      <c r="R42" s="12">
        <v>-1</v>
      </c>
    </row>
    <row r="43" spans="1:18" x14ac:dyDescent="0.3">
      <c r="A43" t="s">
        <v>205</v>
      </c>
      <c r="B43" s="11" t="s">
        <v>50</v>
      </c>
      <c r="C43" s="11" t="s">
        <v>51</v>
      </c>
      <c r="D43" s="11" t="s">
        <v>52</v>
      </c>
      <c r="E43" s="11" t="s">
        <v>53</v>
      </c>
      <c r="F43" s="11" t="s">
        <v>54</v>
      </c>
      <c r="G43" s="12">
        <f>VLOOKUP($A43,[1]MODEL!$L$2:$Y$100,2,FALSE)</f>
        <v>0.16858125999200599</v>
      </c>
      <c r="H43" s="12">
        <f>VLOOKUP($A43,[1]MODEL!$L$2:$Y$100,3,FALSE)</f>
        <v>0.13362866782724067</v>
      </c>
      <c r="I43" s="12">
        <f>VLOOKUP($A43,[1]MODEL!$L$2:$Y$100,4,FALSE)</f>
        <v>3.2966806590246998E-2</v>
      </c>
      <c r="J43" s="12">
        <f>VLOOKUP($A43,[1]MODEL!$L$2:$Y$100,5,FALSE)</f>
        <v>0.15256931368183457</v>
      </c>
      <c r="K43" s="12">
        <f>VLOOKUP($A43,[1]MODEL!$L$2:$Y$100,6,FALSE)</f>
        <v>0.16305882462884397</v>
      </c>
      <c r="L43" s="12">
        <f>VLOOKUP($A43,[1]MODEL!$L$2:$Y$100,8,FALSE)</f>
        <v>-0.995109981722614</v>
      </c>
      <c r="M43" s="12">
        <f>VLOOKUP($A43,[1]MODEL!$L$2:$Y$100,9,FALSE)</f>
        <v>0.11443319494987041</v>
      </c>
      <c r="N43" s="12">
        <f>VLOOKUP($A43,[1]MODEL!$L$2:$Y$100,10,FALSE)</f>
        <v>0.23476193232995751</v>
      </c>
      <c r="O43" s="12">
        <f>VLOOKUP($A43,[1]MODEL!$L$2:$Y$100,12,FALSE)</f>
        <v>-0.5</v>
      </c>
      <c r="P43" s="12">
        <f>VLOOKUP($A43,[1]MODEL!$L$2:$Y$100,13,FALSE)</f>
        <v>1.5</v>
      </c>
      <c r="Q43" s="12">
        <v>0</v>
      </c>
      <c r="R43" s="12">
        <v>-1</v>
      </c>
    </row>
    <row r="44" spans="1:18" x14ac:dyDescent="0.3">
      <c r="A44" t="s">
        <v>206</v>
      </c>
      <c r="B44" s="11" t="s">
        <v>50</v>
      </c>
      <c r="C44" s="11" t="s">
        <v>51</v>
      </c>
      <c r="D44" s="11" t="s">
        <v>52</v>
      </c>
      <c r="E44" s="11" t="s">
        <v>53</v>
      </c>
      <c r="F44" s="11" t="s">
        <v>54</v>
      </c>
      <c r="G44" s="12">
        <f>VLOOKUP($A44,[1]MODEL!$L$2:$Y$100,2,FALSE)</f>
        <v>0.13148801027644674</v>
      </c>
      <c r="H44" s="12">
        <f>VLOOKUP($A44,[1]MODEL!$L$2:$Y$100,3,FALSE)</f>
        <v>0.14860582919819434</v>
      </c>
      <c r="I44" s="12">
        <f>VLOOKUP($A44,[1]MODEL!$L$2:$Y$100,4,FALSE)</f>
        <v>5.4807668331799154E-2</v>
      </c>
      <c r="J44" s="12">
        <f>VLOOKUP($A44,[1]MODEL!$L$2:$Y$100,5,FALSE)</f>
        <v>0.20083738261360842</v>
      </c>
      <c r="K44" s="12">
        <f>VLOOKUP($A44,[1]MODEL!$L$2:$Y$100,6,FALSE)</f>
        <v>0.13767535413549845</v>
      </c>
      <c r="L44" s="12">
        <f>VLOOKUP($A44,[1]MODEL!$L$2:$Y$100,8,FALSE)</f>
        <v>-0.99746931214990509</v>
      </c>
      <c r="M44" s="12">
        <f>VLOOKUP($A44,[1]MODEL!$L$2:$Y$100,9,FALSE)</f>
        <v>0.1467585134569849</v>
      </c>
      <c r="N44" s="12">
        <f>VLOOKUP($A44,[1]MODEL!$L$2:$Y$100,10,FALSE)</f>
        <v>0.17982724198746808</v>
      </c>
      <c r="O44" s="12">
        <f>VLOOKUP($A44,[1]MODEL!$L$2:$Y$100,12,FALSE)</f>
        <v>-0.49999999999999994</v>
      </c>
      <c r="P44" s="12">
        <f>VLOOKUP($A44,[1]MODEL!$L$2:$Y$100,13,FALSE)</f>
        <v>1.4999999999999998</v>
      </c>
      <c r="Q44" s="12">
        <v>0</v>
      </c>
      <c r="R44" s="12">
        <v>-1</v>
      </c>
    </row>
    <row r="45" spans="1:18" x14ac:dyDescent="0.3">
      <c r="A45" t="s">
        <v>207</v>
      </c>
      <c r="B45" s="11" t="s">
        <v>50</v>
      </c>
      <c r="C45" s="11" t="s">
        <v>51</v>
      </c>
      <c r="D45" s="11" t="s">
        <v>52</v>
      </c>
      <c r="E45" s="11" t="s">
        <v>53</v>
      </c>
      <c r="F45" s="11" t="s">
        <v>54</v>
      </c>
      <c r="G45" s="12">
        <f>VLOOKUP($A45,[1]MODEL!$L$2:$Y$100,2,FALSE)</f>
        <v>0.12109044824391027</v>
      </c>
      <c r="H45" s="12">
        <f>VLOOKUP($A45,[1]MODEL!$L$2:$Y$100,3,FALSE)</f>
        <v>0.13371598756340272</v>
      </c>
      <c r="I45" s="12">
        <f>VLOOKUP($A45,[1]MODEL!$L$2:$Y$100,4,FALSE)</f>
        <v>0.13238107113434747</v>
      </c>
      <c r="J45" s="12">
        <f>VLOOKUP($A45,[1]MODEL!$L$2:$Y$100,5,FALSE)</f>
        <v>0.19977627890524877</v>
      </c>
      <c r="K45" s="12">
        <f>VLOOKUP($A45,[1]MODEL!$L$2:$Y$100,6,FALSE)</f>
        <v>0.12566640700088103</v>
      </c>
      <c r="L45" s="12">
        <f>VLOOKUP($A45,[1]MODEL!$L$2:$Y$100,8,FALSE)</f>
        <v>-0.99929375750239369</v>
      </c>
      <c r="M45" s="12">
        <f>VLOOKUP($A45,[1]MODEL!$L$2:$Y$100,9,FALSE)</f>
        <v>0.17916586569984536</v>
      </c>
      <c r="N45" s="12">
        <f>VLOOKUP($A45,[1]MODEL!$L$2:$Y$100,10,FALSE)</f>
        <v>0.10820394145236444</v>
      </c>
      <c r="O45" s="12">
        <f>VLOOKUP($A45,[1]MODEL!$L$2:$Y$100,12,FALSE)</f>
        <v>-0.49999999999999989</v>
      </c>
      <c r="P45" s="12">
        <f>VLOOKUP($A45,[1]MODEL!$L$2:$Y$100,13,FALSE)</f>
        <v>1.5</v>
      </c>
      <c r="Q45" s="12">
        <v>0</v>
      </c>
      <c r="R45" s="12">
        <v>-1</v>
      </c>
    </row>
    <row r="46" spans="1:18" x14ac:dyDescent="0.3">
      <c r="A46" t="s">
        <v>208</v>
      </c>
      <c r="B46" s="11" t="s">
        <v>50</v>
      </c>
      <c r="C46" s="11" t="s">
        <v>51</v>
      </c>
      <c r="D46" s="11" t="s">
        <v>52</v>
      </c>
      <c r="E46" s="11" t="s">
        <v>53</v>
      </c>
      <c r="F46" s="11" t="s">
        <v>54</v>
      </c>
      <c r="G46" s="12">
        <f>VLOOKUP($A46,[1]MODEL!$L$2:$Y$100,2,FALSE)</f>
        <v>3.7323965928734548E-2</v>
      </c>
      <c r="H46" s="12">
        <f>VLOOKUP($A46,[1]MODEL!$L$2:$Y$100,3,FALSE)</f>
        <v>5.6774751248657447E-2</v>
      </c>
      <c r="I46" s="12">
        <f>VLOOKUP($A46,[1]MODEL!$L$2:$Y$100,4,FALSE)</f>
        <v>4.2089836581117798E-2</v>
      </c>
      <c r="J46" s="12">
        <f>VLOOKUP($A46,[1]MODEL!$L$2:$Y$100,5,FALSE)</f>
        <v>6.8275610996623659E-2</v>
      </c>
      <c r="K46" s="12">
        <f>VLOOKUP($A46,[1]MODEL!$L$2:$Y$100,6,FALSE)</f>
        <v>0.21679591561686357</v>
      </c>
      <c r="L46" s="12">
        <f>VLOOKUP($A46,[1]MODEL!$L$2:$Y$100,8,FALSE)</f>
        <v>-0.99966253665624771</v>
      </c>
      <c r="M46" s="12">
        <f>VLOOKUP($A46,[1]MODEL!$L$2:$Y$100,9,FALSE)</f>
        <v>0.47693450995563436</v>
      </c>
      <c r="N46" s="12">
        <f>VLOOKUP($A46,[1]MODEL!$L$2:$Y$100,10,FALSE)</f>
        <v>0.10180540967236877</v>
      </c>
      <c r="O46" s="12">
        <f>VLOOKUP($A46,[1]MODEL!$L$2:$Y$100,12,FALSE)</f>
        <v>-0.49999999999999989</v>
      </c>
      <c r="P46" s="12">
        <f>VLOOKUP($A46,[1]MODEL!$L$2:$Y$100,13,FALSE)</f>
        <v>1.4999999999999998</v>
      </c>
      <c r="Q46" s="12">
        <v>0</v>
      </c>
      <c r="R46" s="12">
        <v>-1</v>
      </c>
    </row>
    <row r="47" spans="1:18" x14ac:dyDescent="0.3">
      <c r="A47" t="s">
        <v>209</v>
      </c>
      <c r="B47" s="11" t="s">
        <v>50</v>
      </c>
      <c r="C47" s="11" t="s">
        <v>51</v>
      </c>
      <c r="D47" s="11" t="s">
        <v>52</v>
      </c>
      <c r="E47" s="11" t="s">
        <v>53</v>
      </c>
      <c r="F47" s="11" t="s">
        <v>54</v>
      </c>
      <c r="G47" s="12">
        <f>VLOOKUP($A47,[1]MODEL!$L$2:$Y$100,2,FALSE)</f>
        <v>0.1098443768277764</v>
      </c>
      <c r="H47" s="12">
        <f>VLOOKUP($A47,[1]MODEL!$L$2:$Y$100,3,FALSE)</f>
        <v>0.10454696900321714</v>
      </c>
      <c r="I47" s="12">
        <f>VLOOKUP($A47,[1]MODEL!$L$2:$Y$100,4,FALSE)</f>
        <v>3.4520903763514715E-2</v>
      </c>
      <c r="J47" s="12">
        <f>VLOOKUP($A47,[1]MODEL!$L$2:$Y$100,5,FALSE)</f>
        <v>3.123330697064201E-2</v>
      </c>
      <c r="K47" s="12">
        <f>VLOOKUP($A47,[1]MODEL!$L$2:$Y$100,6,FALSE)</f>
        <v>0.21144425544984208</v>
      </c>
      <c r="L47" s="12">
        <f>VLOOKUP($A47,[1]MODEL!$L$2:$Y$100,8,FALSE)</f>
        <v>-0.9966472475655711</v>
      </c>
      <c r="M47" s="12">
        <f>VLOOKUP($A47,[1]MODEL!$L$2:$Y$100,9,FALSE)</f>
        <v>0.24815106748856264</v>
      </c>
      <c r="N47" s="12">
        <f>VLOOKUP($A47,[1]MODEL!$L$2:$Y$100,10,FALSE)</f>
        <v>0.26025912049644501</v>
      </c>
      <c r="O47" s="12">
        <f>VLOOKUP($A47,[1]MODEL!$L$2:$Y$100,12,FALSE)</f>
        <v>-0.49999999999999994</v>
      </c>
      <c r="P47" s="12">
        <f>VLOOKUP($A47,[1]MODEL!$L$2:$Y$100,13,FALSE)</f>
        <v>1.5</v>
      </c>
      <c r="Q47" s="12">
        <v>0</v>
      </c>
      <c r="R47" s="12">
        <v>-1</v>
      </c>
    </row>
    <row r="48" spans="1:18" x14ac:dyDescent="0.3">
      <c r="A48" t="s">
        <v>210</v>
      </c>
      <c r="B48" s="11" t="s">
        <v>50</v>
      </c>
      <c r="C48" s="11" t="s">
        <v>51</v>
      </c>
      <c r="D48" s="11" t="s">
        <v>52</v>
      </c>
      <c r="E48" s="11" t="s">
        <v>53</v>
      </c>
      <c r="F48" s="11" t="s">
        <v>54</v>
      </c>
      <c r="G48" s="12">
        <f>VLOOKUP($A48,[1]MODEL!$L$2:$Y$100,2,FALSE)</f>
        <v>9.0276608366020528E-2</v>
      </c>
      <c r="H48" s="12">
        <f>VLOOKUP($A48,[1]MODEL!$L$2:$Y$100,3,FALSE)</f>
        <v>0.10395600500465009</v>
      </c>
      <c r="I48" s="12">
        <f>VLOOKUP($A48,[1]MODEL!$L$2:$Y$100,4,FALSE)</f>
        <v>5.7916470483528576E-2</v>
      </c>
      <c r="J48" s="12">
        <f>VLOOKUP($A48,[1]MODEL!$L$2:$Y$100,5,FALSE)</f>
        <v>4.0966499953690165E-2</v>
      </c>
      <c r="K48" s="12">
        <f>VLOOKUP($A48,[1]MODEL!$L$2:$Y$100,6,FALSE)</f>
        <v>0.19597968834314361</v>
      </c>
      <c r="L48" s="12">
        <f>VLOOKUP($A48,[1]MODEL!$L$2:$Y$100,8,FALSE)</f>
        <v>-0.99850900552012622</v>
      </c>
      <c r="M48" s="12">
        <f>VLOOKUP($A48,[1]MODEL!$L$2:$Y$100,9,FALSE)</f>
        <v>0.31639855666846395</v>
      </c>
      <c r="N48" s="12">
        <f>VLOOKUP($A48,[1]MODEL!$L$2:$Y$100,10,FALSE)</f>
        <v>0.19450617118050317</v>
      </c>
      <c r="O48" s="12">
        <f>VLOOKUP($A48,[1]MODEL!$L$2:$Y$100,12,FALSE)</f>
        <v>-0.49999999999999994</v>
      </c>
      <c r="P48" s="12">
        <f>VLOOKUP($A48,[1]MODEL!$L$2:$Y$100,13,FALSE)</f>
        <v>1.5</v>
      </c>
      <c r="Q48" s="12">
        <v>0</v>
      </c>
      <c r="R48" s="12">
        <v>-1</v>
      </c>
    </row>
    <row r="49" spans="1:18" x14ac:dyDescent="0.3">
      <c r="A49" t="s">
        <v>211</v>
      </c>
      <c r="B49" s="11" t="s">
        <v>50</v>
      </c>
      <c r="C49" s="11" t="s">
        <v>51</v>
      </c>
      <c r="D49" s="11" t="s">
        <v>52</v>
      </c>
      <c r="E49" s="11" t="s">
        <v>53</v>
      </c>
      <c r="F49" s="11" t="s">
        <v>54</v>
      </c>
      <c r="G49" s="12">
        <f>VLOOKUP($A49,[1]MODEL!$L$2:$Y$100,2,FALSE)</f>
        <v>9.8230798959144119E-2</v>
      </c>
      <c r="H49" s="12">
        <f>VLOOKUP($A49,[1]MODEL!$L$2:$Y$100,3,FALSE)</f>
        <v>8.7033501223151885E-2</v>
      </c>
      <c r="I49" s="12">
        <f>VLOOKUP($A49,[1]MODEL!$L$2:$Y$100,4,FALSE)</f>
        <v>0.13188792218009571</v>
      </c>
      <c r="J49" s="12">
        <f>VLOOKUP($A49,[1]MODEL!$L$2:$Y$100,5,FALSE)</f>
        <v>4.125098990373767E-2</v>
      </c>
      <c r="K49" s="12">
        <f>VLOOKUP($A49,[1]MODEL!$L$2:$Y$100,6,FALSE)</f>
        <v>0.18087340102443544</v>
      </c>
      <c r="L49" s="12">
        <f>VLOOKUP($A49,[1]MODEL!$L$2:$Y$100,8,FALSE)</f>
        <v>-0.99959448412360086</v>
      </c>
      <c r="M49" s="12">
        <f>VLOOKUP($A49,[1]MODEL!$L$2:$Y$100,9,FALSE)</f>
        <v>0.34634325638001162</v>
      </c>
      <c r="N49" s="12">
        <f>VLOOKUP($A49,[1]MODEL!$L$2:$Y$100,10,FALSE)</f>
        <v>0.11438013032942355</v>
      </c>
      <c r="O49" s="12">
        <f>VLOOKUP($A49,[1]MODEL!$L$2:$Y$100,12,FALSE)</f>
        <v>-0.49999999999999994</v>
      </c>
      <c r="P49" s="12">
        <f>VLOOKUP($A49,[1]MODEL!$L$2:$Y$100,13,FALSE)</f>
        <v>1.5</v>
      </c>
      <c r="Q49" s="12">
        <v>0</v>
      </c>
      <c r="R49" s="12">
        <v>-1</v>
      </c>
    </row>
    <row r="50" spans="1:18" x14ac:dyDescent="0.3">
      <c r="A50" t="s">
        <v>212</v>
      </c>
      <c r="B50" s="11" t="s">
        <v>55</v>
      </c>
      <c r="C50" s="11" t="s">
        <v>56</v>
      </c>
      <c r="D50" s="11" t="s">
        <v>57</v>
      </c>
      <c r="E50" s="11" t="s">
        <v>53</v>
      </c>
      <c r="F50" s="11" t="s">
        <v>58</v>
      </c>
      <c r="G50" s="12">
        <v>0.15</v>
      </c>
      <c r="H50" s="12">
        <v>0.25</v>
      </c>
      <c r="I50" s="12">
        <v>0.4</v>
      </c>
      <c r="J50" s="12">
        <v>0</v>
      </c>
      <c r="K50" s="12">
        <v>0.15</v>
      </c>
      <c r="L50" s="12">
        <v>1</v>
      </c>
      <c r="M50" s="12">
        <v>0.02</v>
      </c>
      <c r="N50" s="12">
        <v>0.05</v>
      </c>
      <c r="O50" s="12">
        <v>1</v>
      </c>
      <c r="P50" s="12">
        <v>0</v>
      </c>
      <c r="Q50" s="12">
        <v>0</v>
      </c>
      <c r="R50" s="12">
        <v>-1</v>
      </c>
    </row>
    <row r="51" spans="1:18" x14ac:dyDescent="0.3">
      <c r="A51" s="16" t="s">
        <v>264</v>
      </c>
      <c r="B51" s="17" t="s">
        <v>55</v>
      </c>
      <c r="C51" s="17" t="s">
        <v>56</v>
      </c>
      <c r="D51" s="17" t="s">
        <v>57</v>
      </c>
      <c r="E51" s="17" t="s">
        <v>53</v>
      </c>
      <c r="F51" s="17" t="s">
        <v>58</v>
      </c>
      <c r="G51" s="18">
        <v>0.3</v>
      </c>
      <c r="H51" s="18">
        <v>0</v>
      </c>
      <c r="I51" s="18">
        <v>0.4</v>
      </c>
      <c r="J51" s="18">
        <v>0</v>
      </c>
      <c r="K51" s="18">
        <v>0.3</v>
      </c>
      <c r="L51" s="18">
        <v>1</v>
      </c>
      <c r="M51" s="18">
        <v>0</v>
      </c>
      <c r="N51" s="18">
        <v>0</v>
      </c>
      <c r="O51" s="18">
        <v>1</v>
      </c>
      <c r="P51" s="18">
        <v>0</v>
      </c>
      <c r="Q51" s="18">
        <v>0</v>
      </c>
      <c r="R51" s="18">
        <v>-1</v>
      </c>
    </row>
    <row r="52" spans="1:18" x14ac:dyDescent="0.3">
      <c r="A52" s="16" t="s">
        <v>265</v>
      </c>
      <c r="B52" s="17" t="s">
        <v>55</v>
      </c>
      <c r="C52" s="17" t="s">
        <v>56</v>
      </c>
      <c r="D52" s="17" t="s">
        <v>57</v>
      </c>
      <c r="E52" s="17" t="s">
        <v>53</v>
      </c>
      <c r="F52" s="17" t="s">
        <v>58</v>
      </c>
      <c r="G52" s="18">
        <v>0</v>
      </c>
      <c r="H52" s="18">
        <v>0.2</v>
      </c>
      <c r="I52" s="18">
        <v>0.4</v>
      </c>
      <c r="J52" s="18">
        <v>0</v>
      </c>
      <c r="K52" s="18">
        <v>0.4</v>
      </c>
      <c r="L52" s="18">
        <v>1</v>
      </c>
      <c r="M52" s="18">
        <v>0</v>
      </c>
      <c r="N52" s="18">
        <v>0</v>
      </c>
      <c r="O52" s="18">
        <v>1</v>
      </c>
      <c r="P52" s="18">
        <v>0</v>
      </c>
      <c r="Q52" s="18">
        <v>0</v>
      </c>
      <c r="R52" s="18">
        <v>-1</v>
      </c>
    </row>
    <row r="53" spans="1:18" x14ac:dyDescent="0.3">
      <c r="A53" s="16" t="s">
        <v>266</v>
      </c>
      <c r="B53" s="17" t="s">
        <v>55</v>
      </c>
      <c r="C53" s="17" t="s">
        <v>56</v>
      </c>
      <c r="D53" s="17" t="s">
        <v>57</v>
      </c>
      <c r="E53" s="17" t="s">
        <v>53</v>
      </c>
      <c r="F53" s="17" t="s">
        <v>58</v>
      </c>
      <c r="G53" s="18">
        <v>0</v>
      </c>
      <c r="H53" s="18">
        <v>0.3</v>
      </c>
      <c r="I53" s="18">
        <v>0.2</v>
      </c>
      <c r="J53" s="18">
        <v>0</v>
      </c>
      <c r="K53" s="18">
        <v>0.5</v>
      </c>
      <c r="L53" s="18">
        <v>1</v>
      </c>
      <c r="M53" s="18">
        <v>0</v>
      </c>
      <c r="N53" s="18">
        <v>0</v>
      </c>
      <c r="O53" s="18">
        <v>1</v>
      </c>
      <c r="P53" s="18">
        <v>0</v>
      </c>
      <c r="Q53" s="18">
        <v>0</v>
      </c>
      <c r="R53" s="18">
        <v>-1</v>
      </c>
    </row>
    <row r="54" spans="1:18" x14ac:dyDescent="0.3">
      <c r="A54" t="s">
        <v>213</v>
      </c>
      <c r="B54" s="11" t="s">
        <v>55</v>
      </c>
      <c r="C54" s="11" t="s">
        <v>56</v>
      </c>
      <c r="D54" s="11" t="s">
        <v>57</v>
      </c>
      <c r="E54" s="11" t="s">
        <v>53</v>
      </c>
      <c r="F54" s="11" t="s">
        <v>58</v>
      </c>
      <c r="G54" s="12">
        <v>0.1</v>
      </c>
      <c r="H54" s="12">
        <v>0.25</v>
      </c>
      <c r="I54" s="12">
        <v>0.4</v>
      </c>
      <c r="J54" s="12">
        <v>0</v>
      </c>
      <c r="K54" s="12">
        <v>0.2</v>
      </c>
      <c r="L54" s="12">
        <v>1</v>
      </c>
      <c r="M54" s="12">
        <v>0</v>
      </c>
      <c r="N54" s="12">
        <v>0.05</v>
      </c>
      <c r="O54" s="12">
        <v>1</v>
      </c>
      <c r="P54" s="12">
        <v>0</v>
      </c>
      <c r="Q54" s="12">
        <v>0</v>
      </c>
      <c r="R54" s="12">
        <v>-1</v>
      </c>
    </row>
    <row r="55" spans="1:18" x14ac:dyDescent="0.3">
      <c r="A55" t="s">
        <v>214</v>
      </c>
      <c r="B55" s="11" t="s">
        <v>55</v>
      </c>
      <c r="C55" s="11" t="s">
        <v>56</v>
      </c>
      <c r="D55" s="11" t="s">
        <v>57</v>
      </c>
      <c r="E55" s="11" t="s">
        <v>53</v>
      </c>
      <c r="F55" s="11" t="s">
        <v>58</v>
      </c>
      <c r="G55" s="12">
        <v>0.05</v>
      </c>
      <c r="H55" s="12">
        <v>0.55000000000000004</v>
      </c>
      <c r="I55" s="12">
        <v>0.25</v>
      </c>
      <c r="J55" s="12">
        <v>0</v>
      </c>
      <c r="K55" s="12">
        <v>0.12</v>
      </c>
      <c r="L55" s="12">
        <v>1</v>
      </c>
      <c r="M55" s="12">
        <v>0</v>
      </c>
      <c r="N55" s="12">
        <v>0.03</v>
      </c>
      <c r="O55" s="12">
        <v>1</v>
      </c>
      <c r="P55" s="12">
        <v>0</v>
      </c>
      <c r="Q55" s="12">
        <v>0</v>
      </c>
      <c r="R55" s="12">
        <v>-1</v>
      </c>
    </row>
    <row r="56" spans="1:18" x14ac:dyDescent="0.3">
      <c r="A56" s="16" t="s">
        <v>267</v>
      </c>
      <c r="B56" s="17" t="s">
        <v>55</v>
      </c>
      <c r="C56" s="17" t="s">
        <v>56</v>
      </c>
      <c r="D56" s="17" t="s">
        <v>57</v>
      </c>
      <c r="E56" s="17" t="s">
        <v>53</v>
      </c>
      <c r="F56" s="17" t="s">
        <v>58</v>
      </c>
      <c r="G56" s="18">
        <v>0.4</v>
      </c>
      <c r="H56" s="18">
        <v>0.2</v>
      </c>
      <c r="I56" s="18">
        <v>0.3</v>
      </c>
      <c r="J56" s="18">
        <v>0</v>
      </c>
      <c r="K56" s="18">
        <v>0</v>
      </c>
      <c r="L56" s="18">
        <v>1</v>
      </c>
      <c r="M56" s="18">
        <v>0.05</v>
      </c>
      <c r="N56" s="18">
        <v>0.05</v>
      </c>
      <c r="O56" s="18">
        <v>1</v>
      </c>
      <c r="P56" s="18">
        <v>0</v>
      </c>
      <c r="Q56" s="18">
        <v>0</v>
      </c>
      <c r="R56" s="18">
        <v>-1</v>
      </c>
    </row>
    <row r="57" spans="1:18" x14ac:dyDescent="0.3">
      <c r="A57" s="16" t="s">
        <v>217</v>
      </c>
      <c r="B57" s="17" t="s">
        <v>55</v>
      </c>
      <c r="C57" s="17" t="s">
        <v>56</v>
      </c>
      <c r="D57" s="17" t="s">
        <v>57</v>
      </c>
      <c r="E57" s="17" t="s">
        <v>53</v>
      </c>
      <c r="F57" s="17" t="s">
        <v>58</v>
      </c>
      <c r="G57" s="12">
        <v>0.2</v>
      </c>
      <c r="H57" s="12">
        <v>0.35</v>
      </c>
      <c r="I57" s="12">
        <v>0.35</v>
      </c>
      <c r="J57" s="12">
        <v>0</v>
      </c>
      <c r="K57" s="12">
        <v>0.05</v>
      </c>
      <c r="L57" s="18">
        <v>1</v>
      </c>
      <c r="M57" s="18">
        <v>0</v>
      </c>
      <c r="N57" s="18">
        <v>0.05</v>
      </c>
      <c r="O57" s="18">
        <v>1</v>
      </c>
      <c r="P57" s="18">
        <v>0</v>
      </c>
      <c r="Q57" s="18">
        <v>0</v>
      </c>
      <c r="R57" s="18">
        <v>-1</v>
      </c>
    </row>
    <row r="58" spans="1:18" x14ac:dyDescent="0.3">
      <c r="A58" t="s">
        <v>215</v>
      </c>
      <c r="B58" s="17" t="s">
        <v>55</v>
      </c>
      <c r="C58" s="17" t="s">
        <v>56</v>
      </c>
      <c r="D58" s="11" t="s">
        <v>57</v>
      </c>
      <c r="E58" s="11" t="s">
        <v>53</v>
      </c>
      <c r="F58" s="11" t="s">
        <v>58</v>
      </c>
      <c r="G58" s="12">
        <v>0</v>
      </c>
      <c r="H58" s="12">
        <v>0</v>
      </c>
      <c r="I58" s="12">
        <v>0.1</v>
      </c>
      <c r="J58" s="12">
        <v>0</v>
      </c>
      <c r="K58" s="12">
        <v>0.05</v>
      </c>
      <c r="L58" s="12">
        <v>1</v>
      </c>
      <c r="M58" s="12">
        <v>0.9</v>
      </c>
      <c r="N58" s="12">
        <v>0</v>
      </c>
      <c r="O58" s="12">
        <v>1</v>
      </c>
      <c r="P58" s="12">
        <v>0</v>
      </c>
      <c r="Q58" s="12">
        <v>0</v>
      </c>
      <c r="R58" s="12">
        <v>-1</v>
      </c>
    </row>
    <row r="59" spans="1:18" x14ac:dyDescent="0.3">
      <c r="A59" t="s">
        <v>216</v>
      </c>
      <c r="B59" s="11" t="s">
        <v>55</v>
      </c>
      <c r="C59" s="11" t="s">
        <v>56</v>
      </c>
      <c r="D59" s="11" t="s">
        <v>57</v>
      </c>
      <c r="E59" s="11" t="s">
        <v>53</v>
      </c>
      <c r="F59" s="11" t="s">
        <v>58</v>
      </c>
      <c r="G59" s="12">
        <v>0.2</v>
      </c>
      <c r="H59" s="12">
        <v>0.25</v>
      </c>
      <c r="I59" s="12">
        <v>0.3</v>
      </c>
      <c r="J59" s="12">
        <v>0</v>
      </c>
      <c r="K59" s="12">
        <v>0.2</v>
      </c>
      <c r="L59" s="12">
        <v>1</v>
      </c>
      <c r="M59" s="12">
        <v>0</v>
      </c>
      <c r="N59" s="12">
        <v>0.05</v>
      </c>
      <c r="O59" s="12">
        <v>1</v>
      </c>
      <c r="P59" s="12">
        <v>0</v>
      </c>
      <c r="Q59" s="12">
        <v>0</v>
      </c>
      <c r="R59" s="12">
        <v>-1</v>
      </c>
    </row>
    <row r="60" spans="1:18" x14ac:dyDescent="0.3">
      <c r="A60" s="16" t="s">
        <v>268</v>
      </c>
      <c r="B60" s="17" t="s">
        <v>55</v>
      </c>
      <c r="C60" s="17" t="s">
        <v>56</v>
      </c>
      <c r="D60" s="17" t="s">
        <v>57</v>
      </c>
      <c r="E60" s="17" t="s">
        <v>53</v>
      </c>
      <c r="F60" s="17" t="s">
        <v>58</v>
      </c>
      <c r="G60" s="18">
        <v>0.15</v>
      </c>
      <c r="H60" s="18">
        <v>0</v>
      </c>
      <c r="I60" s="18">
        <v>0.3</v>
      </c>
      <c r="J60" s="18">
        <v>0</v>
      </c>
      <c r="K60" s="18">
        <v>0.3</v>
      </c>
      <c r="L60" s="18">
        <v>1</v>
      </c>
      <c r="M60" s="18">
        <v>0.1</v>
      </c>
      <c r="N60" s="18">
        <v>0.15</v>
      </c>
      <c r="O60" s="18">
        <v>1</v>
      </c>
      <c r="P60" s="18">
        <v>0</v>
      </c>
      <c r="Q60" s="18">
        <v>0</v>
      </c>
      <c r="R60" s="18">
        <v>-1</v>
      </c>
    </row>
    <row r="61" spans="1:18" x14ac:dyDescent="0.3">
      <c r="A61" s="16" t="s">
        <v>269</v>
      </c>
      <c r="B61" s="17" t="s">
        <v>55</v>
      </c>
      <c r="C61" s="17" t="s">
        <v>56</v>
      </c>
      <c r="D61" s="17" t="s">
        <v>57</v>
      </c>
      <c r="E61" s="17" t="s">
        <v>53</v>
      </c>
      <c r="F61" s="17" t="s">
        <v>58</v>
      </c>
      <c r="G61" s="18">
        <v>0.1</v>
      </c>
      <c r="H61" s="18">
        <v>0.1</v>
      </c>
      <c r="I61" s="18">
        <v>0.1</v>
      </c>
      <c r="J61" s="18">
        <v>0</v>
      </c>
      <c r="K61" s="18">
        <v>0.6</v>
      </c>
      <c r="L61" s="18">
        <v>1</v>
      </c>
      <c r="M61" s="18">
        <v>0.1</v>
      </c>
      <c r="N61" s="18">
        <v>0</v>
      </c>
      <c r="O61" s="18">
        <v>1</v>
      </c>
      <c r="P61" s="18">
        <v>0</v>
      </c>
      <c r="Q61" s="18">
        <v>0</v>
      </c>
      <c r="R61" s="18">
        <v>-1</v>
      </c>
    </row>
    <row r="62" spans="1:18" x14ac:dyDescent="0.3">
      <c r="A62" t="s">
        <v>218</v>
      </c>
      <c r="B62" s="11" t="s">
        <v>55</v>
      </c>
      <c r="C62" s="11" t="s">
        <v>56</v>
      </c>
      <c r="D62" s="11" t="s">
        <v>57</v>
      </c>
      <c r="E62" s="11" t="s">
        <v>53</v>
      </c>
      <c r="F62" s="11" t="s">
        <v>58</v>
      </c>
      <c r="G62" s="12">
        <v>0.1</v>
      </c>
      <c r="H62" s="12">
        <v>0.35</v>
      </c>
      <c r="I62" s="12">
        <v>0.1</v>
      </c>
      <c r="J62" s="12">
        <v>0</v>
      </c>
      <c r="K62" s="12">
        <v>0.4</v>
      </c>
      <c r="L62" s="12">
        <v>1</v>
      </c>
      <c r="M62" s="12">
        <v>0</v>
      </c>
      <c r="N62" s="12">
        <v>0.05</v>
      </c>
      <c r="O62" s="12">
        <v>1</v>
      </c>
      <c r="P62" s="12">
        <v>0</v>
      </c>
      <c r="Q62" s="12">
        <v>0</v>
      </c>
      <c r="R62" s="12">
        <v>-1</v>
      </c>
    </row>
    <row r="63" spans="1:18" x14ac:dyDescent="0.3">
      <c r="A63" t="s">
        <v>219</v>
      </c>
      <c r="B63" s="11" t="s">
        <v>55</v>
      </c>
      <c r="C63" s="11" t="s">
        <v>56</v>
      </c>
      <c r="D63" s="11" t="s">
        <v>57</v>
      </c>
      <c r="E63" s="11" t="s">
        <v>53</v>
      </c>
      <c r="F63" s="11" t="s">
        <v>58</v>
      </c>
      <c r="G63" s="12">
        <v>0.25</v>
      </c>
      <c r="H63" s="12">
        <v>0.1</v>
      </c>
      <c r="I63" s="12">
        <v>0.05</v>
      </c>
      <c r="J63" s="12">
        <v>0</v>
      </c>
      <c r="K63" s="12">
        <v>0.65</v>
      </c>
      <c r="L63" s="12">
        <v>1</v>
      </c>
      <c r="M63" s="12">
        <v>0</v>
      </c>
      <c r="N63" s="12">
        <v>0.05</v>
      </c>
      <c r="O63" s="12">
        <v>1</v>
      </c>
      <c r="P63" s="12">
        <v>0</v>
      </c>
      <c r="Q63" s="12">
        <v>0</v>
      </c>
      <c r="R63" s="12">
        <v>-1</v>
      </c>
    </row>
    <row r="64" spans="1:18" x14ac:dyDescent="0.3">
      <c r="A64" t="s">
        <v>59</v>
      </c>
      <c r="B64" s="11" t="s">
        <v>55</v>
      </c>
      <c r="C64" s="11" t="s">
        <v>56</v>
      </c>
      <c r="D64" s="11" t="s">
        <v>57</v>
      </c>
      <c r="E64" s="11" t="s">
        <v>53</v>
      </c>
      <c r="F64" s="11" t="s">
        <v>58</v>
      </c>
      <c r="G64" s="12">
        <v>0.2</v>
      </c>
      <c r="H64" s="12">
        <v>0.25</v>
      </c>
      <c r="I64" s="12">
        <v>0.3</v>
      </c>
      <c r="J64" s="12">
        <v>0</v>
      </c>
      <c r="K64" s="12">
        <v>0.2</v>
      </c>
      <c r="L64" s="12">
        <v>1</v>
      </c>
      <c r="M64" s="12">
        <v>0</v>
      </c>
      <c r="N64" s="12">
        <v>0.05</v>
      </c>
      <c r="O64" s="12">
        <v>1</v>
      </c>
      <c r="P64" s="12">
        <v>0</v>
      </c>
      <c r="Q64" s="12">
        <v>0</v>
      </c>
      <c r="R64" s="12">
        <v>-1</v>
      </c>
    </row>
    <row r="65" spans="1:18" x14ac:dyDescent="0.3">
      <c r="A65" s="16" t="s">
        <v>270</v>
      </c>
      <c r="B65" s="17" t="s">
        <v>55</v>
      </c>
      <c r="C65" s="17" t="s">
        <v>56</v>
      </c>
      <c r="D65" s="17" t="s">
        <v>57</v>
      </c>
      <c r="E65" s="17" t="s">
        <v>53</v>
      </c>
      <c r="F65" s="17" t="s">
        <v>58</v>
      </c>
      <c r="G65" s="18">
        <v>0</v>
      </c>
      <c r="H65" s="18">
        <v>0</v>
      </c>
      <c r="I65" s="18">
        <v>0.05</v>
      </c>
      <c r="J65" s="18">
        <v>0</v>
      </c>
      <c r="K65" s="18">
        <v>0.95</v>
      </c>
      <c r="L65" s="18">
        <v>1</v>
      </c>
      <c r="M65" s="18">
        <v>0</v>
      </c>
      <c r="N65" s="18">
        <v>0</v>
      </c>
      <c r="O65" s="18">
        <v>1</v>
      </c>
      <c r="P65" s="18">
        <v>0</v>
      </c>
      <c r="Q65" s="18">
        <v>0</v>
      </c>
      <c r="R65" s="18">
        <v>-1</v>
      </c>
    </row>
    <row r="66" spans="1:18" x14ac:dyDescent="0.3">
      <c r="A66" t="s">
        <v>220</v>
      </c>
      <c r="B66" s="17" t="s">
        <v>55</v>
      </c>
      <c r="C66" s="17" t="s">
        <v>56</v>
      </c>
      <c r="D66" s="11" t="s">
        <v>57</v>
      </c>
      <c r="E66" s="17" t="s">
        <v>53</v>
      </c>
      <c r="F66" s="11" t="s">
        <v>58</v>
      </c>
      <c r="G66" s="12">
        <v>0</v>
      </c>
      <c r="H66" s="12">
        <v>0</v>
      </c>
      <c r="I66" s="12">
        <v>1</v>
      </c>
      <c r="J66" s="12">
        <v>0</v>
      </c>
      <c r="K66" s="12">
        <v>0</v>
      </c>
      <c r="L66" s="12">
        <v>1</v>
      </c>
      <c r="M66" s="12">
        <v>0</v>
      </c>
      <c r="N66" s="12">
        <v>0</v>
      </c>
      <c r="O66" s="12">
        <v>1</v>
      </c>
      <c r="P66" s="12">
        <v>0</v>
      </c>
      <c r="Q66" s="12">
        <v>0</v>
      </c>
      <c r="R66" s="12">
        <v>-1</v>
      </c>
    </row>
    <row r="67" spans="1:18" x14ac:dyDescent="0.3">
      <c r="A67" t="s">
        <v>221</v>
      </c>
      <c r="B67" s="17" t="s">
        <v>55</v>
      </c>
      <c r="C67" s="17" t="s">
        <v>56</v>
      </c>
      <c r="D67" s="11" t="s">
        <v>57</v>
      </c>
      <c r="E67" s="17" t="s">
        <v>53</v>
      </c>
      <c r="F67" s="11" t="s">
        <v>58</v>
      </c>
      <c r="G67" s="12">
        <v>0</v>
      </c>
      <c r="H67" s="12">
        <v>0</v>
      </c>
      <c r="I67" s="12">
        <v>1</v>
      </c>
      <c r="J67" s="12">
        <v>0</v>
      </c>
      <c r="K67" s="12">
        <v>0</v>
      </c>
      <c r="L67" s="12">
        <v>1</v>
      </c>
      <c r="M67" s="12">
        <v>0</v>
      </c>
      <c r="N67" s="12">
        <v>0</v>
      </c>
      <c r="O67" s="12">
        <v>1</v>
      </c>
      <c r="P67" s="12">
        <v>0</v>
      </c>
      <c r="Q67" s="12">
        <v>0</v>
      </c>
      <c r="R67" s="12">
        <v>-1</v>
      </c>
    </row>
    <row r="68" spans="1:18" x14ac:dyDescent="0.3">
      <c r="A68" t="s">
        <v>222</v>
      </c>
      <c r="B68" s="11" t="s">
        <v>55</v>
      </c>
      <c r="C68" s="11" t="s">
        <v>56</v>
      </c>
      <c r="D68" s="11" t="s">
        <v>57</v>
      </c>
      <c r="E68" s="11" t="s">
        <v>53</v>
      </c>
      <c r="F68" s="11" t="s">
        <v>58</v>
      </c>
      <c r="G68" s="12">
        <v>0.05</v>
      </c>
      <c r="H68" s="12">
        <v>0.5</v>
      </c>
      <c r="I68" s="12">
        <v>0.25</v>
      </c>
      <c r="J68" s="12">
        <v>0</v>
      </c>
      <c r="K68" s="12">
        <v>0.15</v>
      </c>
      <c r="L68" s="12">
        <v>1</v>
      </c>
      <c r="M68" s="12">
        <v>0</v>
      </c>
      <c r="N68" s="12">
        <v>0.05</v>
      </c>
      <c r="O68" s="12">
        <v>1</v>
      </c>
      <c r="P68" s="12">
        <v>0</v>
      </c>
      <c r="Q68" s="12">
        <v>0</v>
      </c>
      <c r="R68" s="12">
        <v>-1</v>
      </c>
    </row>
    <row r="69" spans="1:18" x14ac:dyDescent="0.3">
      <c r="A69" s="16" t="s">
        <v>271</v>
      </c>
      <c r="B69" s="17" t="s">
        <v>55</v>
      </c>
      <c r="C69" s="17" t="s">
        <v>56</v>
      </c>
      <c r="D69" s="17" t="s">
        <v>57</v>
      </c>
      <c r="E69" s="17" t="s">
        <v>53</v>
      </c>
      <c r="F69" s="17" t="s">
        <v>58</v>
      </c>
      <c r="G69" s="18">
        <v>0.6</v>
      </c>
      <c r="H69" s="18">
        <v>0</v>
      </c>
      <c r="I69" s="18">
        <v>0.25</v>
      </c>
      <c r="J69" s="18">
        <v>0</v>
      </c>
      <c r="K69" s="18">
        <v>0.05</v>
      </c>
      <c r="L69" s="18">
        <v>1</v>
      </c>
      <c r="M69" s="18">
        <v>0.05</v>
      </c>
      <c r="N69" s="18">
        <v>0.05</v>
      </c>
      <c r="O69" s="18">
        <v>1</v>
      </c>
      <c r="P69" s="18">
        <v>0</v>
      </c>
      <c r="Q69" s="18">
        <v>0</v>
      </c>
      <c r="R69" s="18">
        <v>-1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"/>
  <sheetViews>
    <sheetView workbookViewId="0">
      <selection activeCell="D8" sqref="D8"/>
    </sheetView>
  </sheetViews>
  <sheetFormatPr defaultRowHeight="14.4" x14ac:dyDescent="0.3"/>
  <cols>
    <col min="1" max="1" width="16.6640625" customWidth="1"/>
  </cols>
  <sheetData>
    <row r="1" spans="1:18" x14ac:dyDescent="0.3">
      <c r="A1" t="s">
        <v>60</v>
      </c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  <c r="L1" t="s">
        <v>160</v>
      </c>
      <c r="M1" t="s">
        <v>10</v>
      </c>
      <c r="N1" t="s">
        <v>161</v>
      </c>
      <c r="O1" t="s">
        <v>162</v>
      </c>
      <c r="P1" t="s">
        <v>163</v>
      </c>
      <c r="Q1" t="s">
        <v>164</v>
      </c>
      <c r="R1" t="s">
        <v>165</v>
      </c>
    </row>
    <row r="2" spans="1:18" x14ac:dyDescent="0.3">
      <c r="A2" t="s">
        <v>223</v>
      </c>
      <c r="B2">
        <v>0</v>
      </c>
      <c r="C2">
        <v>0.04</v>
      </c>
      <c r="D2">
        <v>0.04</v>
      </c>
      <c r="E2">
        <v>0.75</v>
      </c>
      <c r="F2">
        <v>0.08</v>
      </c>
      <c r="G2">
        <v>1</v>
      </c>
      <c r="H2">
        <v>1</v>
      </c>
      <c r="I2">
        <v>1</v>
      </c>
      <c r="J2">
        <v>0.9</v>
      </c>
      <c r="K2">
        <v>1.1000000000000001</v>
      </c>
      <c r="L2">
        <v>6.2500000000000003E-3</v>
      </c>
      <c r="M2">
        <v>1.0249999999999999</v>
      </c>
      <c r="N2">
        <v>1.04</v>
      </c>
      <c r="O2">
        <v>30</v>
      </c>
      <c r="P2">
        <v>5</v>
      </c>
      <c r="Q2">
        <v>0</v>
      </c>
      <c r="R2">
        <v>0</v>
      </c>
    </row>
    <row r="3" spans="1:18" x14ac:dyDescent="0.3">
      <c r="A3" t="s">
        <v>276</v>
      </c>
      <c r="B3">
        <v>0</v>
      </c>
      <c r="C3">
        <v>0.04</v>
      </c>
      <c r="D3">
        <v>0.04</v>
      </c>
      <c r="E3">
        <v>0.75</v>
      </c>
      <c r="F3">
        <v>0.06</v>
      </c>
      <c r="G3">
        <v>1</v>
      </c>
      <c r="H3">
        <v>1</v>
      </c>
      <c r="I3">
        <v>1</v>
      </c>
      <c r="J3">
        <v>0.9</v>
      </c>
      <c r="K3">
        <v>1.1000000000000001</v>
      </c>
      <c r="L3">
        <v>6.2500000000000003E-3</v>
      </c>
      <c r="M3">
        <v>1.0249999999999999</v>
      </c>
      <c r="N3">
        <v>1.04</v>
      </c>
      <c r="O3">
        <v>30</v>
      </c>
      <c r="P3">
        <v>5</v>
      </c>
      <c r="Q3">
        <v>0</v>
      </c>
      <c r="R3">
        <v>0</v>
      </c>
    </row>
    <row r="4" spans="1:18" x14ac:dyDescent="0.3">
      <c r="A4" t="s">
        <v>225</v>
      </c>
      <c r="B4">
        <v>0</v>
      </c>
      <c r="C4">
        <v>0.04</v>
      </c>
      <c r="D4">
        <v>0.04</v>
      </c>
      <c r="E4">
        <v>0.75</v>
      </c>
      <c r="F4">
        <v>0.08</v>
      </c>
      <c r="G4">
        <v>1</v>
      </c>
      <c r="H4">
        <v>1</v>
      </c>
      <c r="I4">
        <v>1</v>
      </c>
      <c r="J4">
        <v>0.9</v>
      </c>
      <c r="K4">
        <v>1.1000000000000001</v>
      </c>
      <c r="L4">
        <v>6.2500000000000003E-3</v>
      </c>
      <c r="M4">
        <v>1.0249999999999999</v>
      </c>
      <c r="N4">
        <v>1.04</v>
      </c>
      <c r="O4">
        <v>999</v>
      </c>
      <c r="P4">
        <v>5</v>
      </c>
      <c r="Q4">
        <v>0</v>
      </c>
      <c r="R4">
        <v>0</v>
      </c>
    </row>
    <row r="5" spans="1:18" x14ac:dyDescent="0.3">
      <c r="A5" t="s">
        <v>226</v>
      </c>
      <c r="B5">
        <v>0</v>
      </c>
      <c r="C5">
        <v>0.04</v>
      </c>
      <c r="D5">
        <v>0.04</v>
      </c>
      <c r="E5">
        <v>0.75</v>
      </c>
      <c r="F5">
        <v>0.08</v>
      </c>
      <c r="G5">
        <v>1</v>
      </c>
      <c r="H5">
        <v>1</v>
      </c>
      <c r="I5">
        <v>1</v>
      </c>
      <c r="J5">
        <v>0.9</v>
      </c>
      <c r="K5">
        <v>1.1000000000000001</v>
      </c>
      <c r="L5">
        <v>6.2500000000000003E-3</v>
      </c>
      <c r="M5">
        <v>1</v>
      </c>
      <c r="N5">
        <v>1.02</v>
      </c>
      <c r="O5">
        <v>30</v>
      </c>
      <c r="P5">
        <v>5</v>
      </c>
      <c r="Q5">
        <v>0</v>
      </c>
      <c r="R5">
        <v>0</v>
      </c>
    </row>
    <row r="6" spans="1:18" x14ac:dyDescent="0.3">
      <c r="A6" t="s">
        <v>227</v>
      </c>
      <c r="B6">
        <v>0</v>
      </c>
      <c r="C6">
        <v>0.04</v>
      </c>
      <c r="D6">
        <v>0.04</v>
      </c>
      <c r="E6">
        <v>0.75</v>
      </c>
      <c r="F6">
        <v>0.08</v>
      </c>
      <c r="G6">
        <v>1</v>
      </c>
      <c r="H6">
        <v>1</v>
      </c>
      <c r="I6">
        <v>1</v>
      </c>
      <c r="J6">
        <v>0.9</v>
      </c>
      <c r="K6">
        <v>1.1000000000000001</v>
      </c>
      <c r="L6">
        <v>6.2500000000000003E-3</v>
      </c>
      <c r="M6">
        <v>1</v>
      </c>
      <c r="N6">
        <v>1.02</v>
      </c>
      <c r="O6">
        <v>999</v>
      </c>
      <c r="P6">
        <v>5</v>
      </c>
      <c r="Q6">
        <v>0</v>
      </c>
      <c r="R6">
        <v>0</v>
      </c>
    </row>
    <row r="7" spans="1:18" x14ac:dyDescent="0.3">
      <c r="A7" t="s">
        <v>224</v>
      </c>
      <c r="B7">
        <v>0</v>
      </c>
      <c r="C7">
        <v>0</v>
      </c>
      <c r="D7">
        <v>0.01</v>
      </c>
      <c r="E7">
        <v>1</v>
      </c>
      <c r="F7">
        <v>0.08</v>
      </c>
      <c r="G7">
        <v>1</v>
      </c>
      <c r="H7">
        <v>1</v>
      </c>
      <c r="I7">
        <v>1</v>
      </c>
      <c r="J7">
        <v>0.9</v>
      </c>
      <c r="K7">
        <v>1.1000000000000001</v>
      </c>
      <c r="L7">
        <v>6.2500000000000003E-3</v>
      </c>
      <c r="M7">
        <v>1</v>
      </c>
      <c r="N7">
        <v>1.02</v>
      </c>
      <c r="O7">
        <v>999</v>
      </c>
      <c r="P7">
        <v>5</v>
      </c>
      <c r="Q7">
        <v>0</v>
      </c>
      <c r="R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7"/>
  <sheetViews>
    <sheetView workbookViewId="0">
      <selection activeCell="J3" sqref="J3:J24"/>
    </sheetView>
  </sheetViews>
  <sheetFormatPr defaultRowHeight="14.4" x14ac:dyDescent="0.3"/>
  <cols>
    <col min="1" max="10" width="8.6640625"/>
    <col min="12" max="12" width="19.109375" customWidth="1"/>
    <col min="13" max="13" width="14.5546875" customWidth="1"/>
  </cols>
  <sheetData>
    <row r="1" spans="1:14" x14ac:dyDescent="0.3">
      <c r="B1" t="s">
        <v>50</v>
      </c>
      <c r="C1" t="s">
        <v>51</v>
      </c>
      <c r="D1" t="s">
        <v>52</v>
      </c>
      <c r="E1" t="s">
        <v>55</v>
      </c>
      <c r="F1" t="s">
        <v>56</v>
      </c>
      <c r="G1" t="s">
        <v>57</v>
      </c>
      <c r="J1" t="s">
        <v>53</v>
      </c>
    </row>
    <row r="2" spans="1:14" x14ac:dyDescent="0.3">
      <c r="A2" t="s">
        <v>61</v>
      </c>
      <c r="B2" t="s">
        <v>62</v>
      </c>
      <c r="C2" t="s">
        <v>62</v>
      </c>
      <c r="D2" t="s">
        <v>62</v>
      </c>
      <c r="E2" t="s">
        <v>62</v>
      </c>
      <c r="F2" t="s">
        <v>62</v>
      </c>
      <c r="G2" t="s">
        <v>62</v>
      </c>
      <c r="I2" t="s">
        <v>61</v>
      </c>
      <c r="J2" t="s">
        <v>53</v>
      </c>
    </row>
    <row r="3" spans="1:14" x14ac:dyDescent="0.3">
      <c r="A3" t="s">
        <v>63</v>
      </c>
      <c r="B3">
        <v>0.75</v>
      </c>
      <c r="C3">
        <v>0.75</v>
      </c>
      <c r="D3">
        <v>0.75</v>
      </c>
      <c r="E3">
        <v>0.85</v>
      </c>
      <c r="F3">
        <v>0.85</v>
      </c>
      <c r="G3">
        <v>0.85</v>
      </c>
      <c r="I3" t="s">
        <v>228</v>
      </c>
      <c r="J3">
        <v>1</v>
      </c>
    </row>
    <row r="4" spans="1:14" x14ac:dyDescent="0.3">
      <c r="A4" t="s">
        <v>67</v>
      </c>
      <c r="B4">
        <v>0.04</v>
      </c>
      <c r="C4">
        <v>0.03</v>
      </c>
      <c r="D4">
        <v>0.03</v>
      </c>
      <c r="E4">
        <v>0.01</v>
      </c>
      <c r="F4">
        <v>0.01</v>
      </c>
      <c r="G4">
        <v>0.01</v>
      </c>
      <c r="I4" t="s">
        <v>143</v>
      </c>
      <c r="J4">
        <v>0.98</v>
      </c>
    </row>
    <row r="5" spans="1:14" x14ac:dyDescent="0.3">
      <c r="A5" t="s">
        <v>64</v>
      </c>
      <c r="B5">
        <v>1.8</v>
      </c>
      <c r="C5">
        <v>1.8</v>
      </c>
      <c r="D5">
        <v>1.8</v>
      </c>
      <c r="E5">
        <v>3.1</v>
      </c>
      <c r="F5">
        <v>3.1</v>
      </c>
      <c r="G5">
        <v>3.1</v>
      </c>
      <c r="I5" t="s">
        <v>65</v>
      </c>
      <c r="J5">
        <v>0.45</v>
      </c>
    </row>
    <row r="6" spans="1:14" x14ac:dyDescent="0.3">
      <c r="A6" t="s">
        <v>245</v>
      </c>
      <c r="B6">
        <v>0.12</v>
      </c>
      <c r="C6">
        <v>0.19</v>
      </c>
      <c r="D6">
        <v>0.19</v>
      </c>
      <c r="E6">
        <v>0.2</v>
      </c>
      <c r="F6">
        <v>0.2</v>
      </c>
      <c r="G6">
        <v>0.2</v>
      </c>
      <c r="I6" t="s">
        <v>68</v>
      </c>
      <c r="J6">
        <v>0.1</v>
      </c>
    </row>
    <row r="7" spans="1:14" x14ac:dyDescent="0.3">
      <c r="A7" t="s">
        <v>246</v>
      </c>
      <c r="B7">
        <v>0.104</v>
      </c>
      <c r="C7">
        <v>0.14000000000000001</v>
      </c>
      <c r="D7">
        <v>0.14000000000000001</v>
      </c>
      <c r="E7">
        <v>0.16500000000000001</v>
      </c>
      <c r="F7">
        <v>0.16500000000000001</v>
      </c>
      <c r="G7">
        <v>0.16500000000000001</v>
      </c>
      <c r="I7" t="s">
        <v>70</v>
      </c>
      <c r="J7">
        <v>0.1</v>
      </c>
    </row>
    <row r="8" spans="1:14" x14ac:dyDescent="0.3">
      <c r="A8" t="s">
        <v>69</v>
      </c>
      <c r="B8">
        <v>9.5000000000000001E-2</v>
      </c>
      <c r="C8">
        <v>0.2</v>
      </c>
      <c r="D8">
        <v>0.2</v>
      </c>
      <c r="E8">
        <v>0.8</v>
      </c>
      <c r="F8">
        <v>0.8</v>
      </c>
      <c r="G8">
        <v>0.8</v>
      </c>
      <c r="I8" t="s">
        <v>66</v>
      </c>
      <c r="J8">
        <v>3.2000000000000001E-2</v>
      </c>
    </row>
    <row r="9" spans="1:14" x14ac:dyDescent="0.3">
      <c r="A9" t="s">
        <v>71</v>
      </c>
      <c r="B9">
        <v>2.0999999999999999E-3</v>
      </c>
      <c r="C9">
        <v>2.5999999999999999E-3</v>
      </c>
      <c r="D9">
        <v>2.5999999999999999E-3</v>
      </c>
      <c r="E9">
        <v>2.5999999999999999E-3</v>
      </c>
      <c r="F9">
        <v>2.5999999999999999E-3</v>
      </c>
      <c r="G9">
        <v>2.5999999999999999E-3</v>
      </c>
      <c r="I9" t="s">
        <v>72</v>
      </c>
      <c r="J9" s="14">
        <v>0.2</v>
      </c>
      <c r="L9" t="s">
        <v>250</v>
      </c>
      <c r="M9" t="s">
        <v>251</v>
      </c>
    </row>
    <row r="10" spans="1:14" x14ac:dyDescent="0.3">
      <c r="A10" t="s">
        <v>73</v>
      </c>
      <c r="B10">
        <v>0.1</v>
      </c>
      <c r="C10">
        <v>0.5</v>
      </c>
      <c r="D10">
        <v>0.1</v>
      </c>
      <c r="E10">
        <v>0.15</v>
      </c>
      <c r="F10">
        <v>1</v>
      </c>
      <c r="G10">
        <v>0.2</v>
      </c>
      <c r="I10" t="s">
        <v>74</v>
      </c>
      <c r="J10" s="14">
        <v>0.95</v>
      </c>
      <c r="L10" t="s">
        <v>252</v>
      </c>
      <c r="M10" t="s">
        <v>253</v>
      </c>
    </row>
    <row r="11" spans="1:14" x14ac:dyDescent="0.3">
      <c r="A11" t="s">
        <v>75</v>
      </c>
      <c r="B11">
        <v>0</v>
      </c>
      <c r="C11">
        <v>2</v>
      </c>
      <c r="D11">
        <v>2</v>
      </c>
      <c r="E11">
        <v>0</v>
      </c>
      <c r="F11">
        <v>2</v>
      </c>
      <c r="G11">
        <v>2</v>
      </c>
      <c r="I11" t="s">
        <v>76</v>
      </c>
      <c r="J11" s="15">
        <v>0.3</v>
      </c>
    </row>
    <row r="12" spans="1:14" x14ac:dyDescent="0.3">
      <c r="A12" t="s">
        <v>77</v>
      </c>
      <c r="B12" s="14">
        <v>0.7</v>
      </c>
      <c r="C12" s="14">
        <v>0.6</v>
      </c>
      <c r="D12" s="14">
        <v>0.65</v>
      </c>
      <c r="E12">
        <v>0.7</v>
      </c>
      <c r="F12">
        <v>0.7</v>
      </c>
      <c r="G12">
        <v>0.7</v>
      </c>
      <c r="I12" t="s">
        <v>84</v>
      </c>
      <c r="J12" s="14">
        <v>0.1</v>
      </c>
      <c r="L12" t="s">
        <v>254</v>
      </c>
      <c r="M12" t="s">
        <v>251</v>
      </c>
    </row>
    <row r="13" spans="1:14" x14ac:dyDescent="0.3">
      <c r="A13" t="s">
        <v>79</v>
      </c>
      <c r="B13" s="14">
        <v>0.1</v>
      </c>
      <c r="C13" s="14">
        <v>0.02</v>
      </c>
      <c r="D13" s="14">
        <v>0.02</v>
      </c>
      <c r="E13">
        <v>0.05</v>
      </c>
      <c r="F13">
        <v>0.05</v>
      </c>
      <c r="G13">
        <v>0.05</v>
      </c>
      <c r="I13" t="s">
        <v>144</v>
      </c>
      <c r="J13" s="14">
        <v>0.6</v>
      </c>
      <c r="L13" t="s">
        <v>256</v>
      </c>
      <c r="M13" t="s">
        <v>255</v>
      </c>
    </row>
    <row r="14" spans="1:14" x14ac:dyDescent="0.3">
      <c r="A14" t="s">
        <v>81</v>
      </c>
      <c r="B14" s="14">
        <v>0.2</v>
      </c>
      <c r="C14" s="14">
        <v>0.2</v>
      </c>
      <c r="D14" s="14">
        <v>0.2</v>
      </c>
      <c r="E14">
        <v>1</v>
      </c>
      <c r="F14">
        <v>0.3</v>
      </c>
      <c r="G14">
        <v>0.3</v>
      </c>
      <c r="I14" t="s">
        <v>145</v>
      </c>
      <c r="J14" s="14">
        <v>0.02</v>
      </c>
      <c r="L14" t="s">
        <v>257</v>
      </c>
      <c r="M14" t="s">
        <v>258</v>
      </c>
    </row>
    <row r="15" spans="1:14" x14ac:dyDescent="0.3">
      <c r="A15" t="s">
        <v>83</v>
      </c>
      <c r="B15" s="14">
        <v>1</v>
      </c>
      <c r="C15" s="14">
        <v>0.75</v>
      </c>
      <c r="D15" s="14">
        <v>1</v>
      </c>
      <c r="E15">
        <v>1</v>
      </c>
      <c r="F15">
        <v>1</v>
      </c>
      <c r="G15">
        <v>1</v>
      </c>
      <c r="I15" t="s">
        <v>146</v>
      </c>
      <c r="J15" s="14">
        <v>0</v>
      </c>
      <c r="L15" t="s">
        <v>259</v>
      </c>
      <c r="M15" t="s">
        <v>261</v>
      </c>
    </row>
    <row r="16" spans="1:14" x14ac:dyDescent="0.3">
      <c r="A16" t="s">
        <v>85</v>
      </c>
      <c r="B16" s="14">
        <v>99999</v>
      </c>
      <c r="C16" s="14">
        <v>0.05</v>
      </c>
      <c r="D16" s="14">
        <v>9999</v>
      </c>
      <c r="E16">
        <v>9999</v>
      </c>
      <c r="F16">
        <v>9999</v>
      </c>
      <c r="G16">
        <v>9999</v>
      </c>
      <c r="I16" t="s">
        <v>147</v>
      </c>
      <c r="J16" s="14">
        <v>9999</v>
      </c>
      <c r="L16" t="s">
        <v>260</v>
      </c>
      <c r="M16" t="s">
        <v>262</v>
      </c>
      <c r="N16" t="s">
        <v>263</v>
      </c>
    </row>
    <row r="17" spans="1:10" x14ac:dyDescent="0.3">
      <c r="A17" t="s">
        <v>86</v>
      </c>
      <c r="B17" s="14">
        <v>0.5</v>
      </c>
      <c r="C17" s="14">
        <v>0.5</v>
      </c>
      <c r="D17" s="14">
        <v>0.5</v>
      </c>
      <c r="E17">
        <v>0.6</v>
      </c>
      <c r="F17">
        <v>0.6</v>
      </c>
      <c r="G17">
        <v>0.6</v>
      </c>
      <c r="I17" t="s">
        <v>90</v>
      </c>
      <c r="J17">
        <v>0.5</v>
      </c>
    </row>
    <row r="18" spans="1:10" x14ac:dyDescent="0.3">
      <c r="A18" t="s">
        <v>87</v>
      </c>
      <c r="B18" s="14">
        <v>0.02</v>
      </c>
      <c r="C18" s="14">
        <v>0.02</v>
      </c>
      <c r="D18" s="14">
        <v>0.02</v>
      </c>
      <c r="E18">
        <v>0.02</v>
      </c>
      <c r="F18">
        <v>0.02</v>
      </c>
      <c r="G18">
        <v>0.02</v>
      </c>
      <c r="I18" t="s">
        <v>92</v>
      </c>
      <c r="J18">
        <v>0.4</v>
      </c>
    </row>
    <row r="19" spans="1:10" x14ac:dyDescent="0.3">
      <c r="A19" t="s">
        <v>88</v>
      </c>
      <c r="B19" s="14">
        <v>0.7</v>
      </c>
      <c r="C19" s="14">
        <v>0.3</v>
      </c>
      <c r="D19" s="14">
        <v>0.3</v>
      </c>
      <c r="E19">
        <v>0</v>
      </c>
      <c r="F19">
        <v>0.5</v>
      </c>
      <c r="G19">
        <v>0.5</v>
      </c>
      <c r="I19" t="s">
        <v>229</v>
      </c>
      <c r="J19">
        <v>0.6</v>
      </c>
    </row>
    <row r="20" spans="1:10" x14ac:dyDescent="0.3">
      <c r="A20" t="s">
        <v>89</v>
      </c>
      <c r="B20" s="14">
        <v>0.7</v>
      </c>
      <c r="C20" s="14">
        <v>0.65</v>
      </c>
      <c r="D20" s="14">
        <v>0.65</v>
      </c>
      <c r="E20">
        <v>1</v>
      </c>
      <c r="F20">
        <v>0.75</v>
      </c>
      <c r="G20">
        <v>0.75</v>
      </c>
      <c r="I20" t="s">
        <v>230</v>
      </c>
      <c r="J20">
        <v>0.5</v>
      </c>
    </row>
    <row r="21" spans="1:10" x14ac:dyDescent="0.3">
      <c r="A21" t="s">
        <v>91</v>
      </c>
      <c r="B21" s="14">
        <v>0.1</v>
      </c>
      <c r="C21" s="14">
        <v>0.05</v>
      </c>
      <c r="D21" s="14">
        <v>0.1</v>
      </c>
      <c r="E21">
        <v>99999</v>
      </c>
      <c r="F21">
        <v>0.25</v>
      </c>
      <c r="G21">
        <v>0.25</v>
      </c>
      <c r="I21" t="s">
        <v>78</v>
      </c>
      <c r="J21">
        <v>15</v>
      </c>
    </row>
    <row r="22" spans="1:10" x14ac:dyDescent="0.3">
      <c r="I22" t="s">
        <v>80</v>
      </c>
      <c r="J22">
        <v>0.7</v>
      </c>
    </row>
    <row r="23" spans="1:10" x14ac:dyDescent="0.3">
      <c r="I23" t="s">
        <v>82</v>
      </c>
      <c r="J23">
        <v>1.9</v>
      </c>
    </row>
    <row r="24" spans="1:10" x14ac:dyDescent="0.3">
      <c r="I24" t="s">
        <v>93</v>
      </c>
      <c r="J24">
        <v>2.5000000000000001E-2</v>
      </c>
    </row>
    <row r="25" spans="1:10" x14ac:dyDescent="0.3">
      <c r="I25" s="10" t="s">
        <v>244</v>
      </c>
      <c r="J25">
        <v>0.05</v>
      </c>
    </row>
    <row r="26" spans="1:10" x14ac:dyDescent="0.3">
      <c r="I26" s="10" t="s">
        <v>232</v>
      </c>
      <c r="J26">
        <v>0</v>
      </c>
    </row>
    <row r="27" spans="1:10" x14ac:dyDescent="0.3">
      <c r="I27" s="10" t="s">
        <v>233</v>
      </c>
      <c r="J27">
        <v>0</v>
      </c>
    </row>
    <row r="28" spans="1:10" x14ac:dyDescent="0.3">
      <c r="I28" s="10" t="s">
        <v>234</v>
      </c>
      <c r="J28">
        <v>1</v>
      </c>
    </row>
    <row r="29" spans="1:10" x14ac:dyDescent="0.3">
      <c r="I29" s="10" t="s">
        <v>235</v>
      </c>
      <c r="J29">
        <v>6</v>
      </c>
    </row>
    <row r="30" spans="1:10" x14ac:dyDescent="0.3">
      <c r="I30" s="10" t="s">
        <v>236</v>
      </c>
      <c r="J30">
        <v>2</v>
      </c>
    </row>
    <row r="31" spans="1:10" x14ac:dyDescent="0.3">
      <c r="I31" s="10" t="s">
        <v>237</v>
      </c>
      <c r="J31">
        <v>12</v>
      </c>
    </row>
    <row r="32" spans="1:10" x14ac:dyDescent="0.3">
      <c r="I32" s="10" t="s">
        <v>238</v>
      </c>
      <c r="J32">
        <v>3.2</v>
      </c>
    </row>
    <row r="33" spans="9:10" x14ac:dyDescent="0.3">
      <c r="I33" s="10" t="s">
        <v>239</v>
      </c>
      <c r="J33">
        <v>11</v>
      </c>
    </row>
    <row r="34" spans="9:10" x14ac:dyDescent="0.3">
      <c r="I34" s="10" t="s">
        <v>240</v>
      </c>
      <c r="J34">
        <v>2.5</v>
      </c>
    </row>
    <row r="35" spans="9:10" x14ac:dyDescent="0.3">
      <c r="I35" s="10" t="s">
        <v>241</v>
      </c>
      <c r="J35">
        <v>0.86</v>
      </c>
    </row>
    <row r="36" spans="9:10" x14ac:dyDescent="0.3">
      <c r="I36" s="10" t="s">
        <v>242</v>
      </c>
      <c r="J36">
        <v>1</v>
      </c>
    </row>
    <row r="37" spans="9:10" x14ac:dyDescent="0.3">
      <c r="I37" s="10" t="s">
        <v>243</v>
      </c>
      <c r="J37">
        <v>-3.3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"/>
  <sheetViews>
    <sheetView workbookViewId="0">
      <selection activeCell="B2" sqref="B2:D5"/>
    </sheetView>
  </sheetViews>
  <sheetFormatPr defaultRowHeight="14.4" x14ac:dyDescent="0.3"/>
  <sheetData>
    <row r="1" spans="1:4" x14ac:dyDescent="0.3">
      <c r="A1" t="s">
        <v>94</v>
      </c>
      <c r="B1" t="s">
        <v>54</v>
      </c>
      <c r="C1" t="s">
        <v>58</v>
      </c>
      <c r="D1" t="s">
        <v>95</v>
      </c>
    </row>
    <row r="2" spans="1:4" x14ac:dyDescent="0.3">
      <c r="A2" t="s">
        <v>166</v>
      </c>
      <c r="B2">
        <v>1</v>
      </c>
      <c r="C2">
        <v>1</v>
      </c>
      <c r="D2">
        <v>1</v>
      </c>
    </row>
    <row r="3" spans="1:4" x14ac:dyDescent="0.3">
      <c r="A3" t="s">
        <v>96</v>
      </c>
      <c r="B3">
        <v>0.7</v>
      </c>
      <c r="C3">
        <v>0.72</v>
      </c>
      <c r="D3">
        <v>0.72</v>
      </c>
    </row>
    <row r="4" spans="1:4" x14ac:dyDescent="0.3">
      <c r="A4" t="s">
        <v>97</v>
      </c>
      <c r="B4">
        <v>0.5</v>
      </c>
      <c r="C4">
        <v>0.52</v>
      </c>
      <c r="D4">
        <v>0.52</v>
      </c>
    </row>
    <row r="5" spans="1:4" x14ac:dyDescent="0.3">
      <c r="A5" t="s">
        <v>98</v>
      </c>
      <c r="B5">
        <v>1</v>
      </c>
      <c r="C5">
        <v>1</v>
      </c>
      <c r="D5">
        <v>0.5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6"/>
  <sheetViews>
    <sheetView workbookViewId="0">
      <selection activeCell="B18" sqref="B18"/>
    </sheetView>
  </sheetViews>
  <sheetFormatPr defaultRowHeight="14.4" x14ac:dyDescent="0.3"/>
  <sheetData>
    <row r="1" spans="1:3" x14ac:dyDescent="0.3">
      <c r="A1" t="s">
        <v>99</v>
      </c>
      <c r="B1">
        <v>-110</v>
      </c>
      <c r="C1">
        <v>-100</v>
      </c>
    </row>
    <row r="2" spans="1:3" x14ac:dyDescent="0.3">
      <c r="A2" t="s">
        <v>100</v>
      </c>
      <c r="B2">
        <v>0.02</v>
      </c>
      <c r="C2">
        <v>0</v>
      </c>
    </row>
    <row r="3" spans="1:3" x14ac:dyDescent="0.3">
      <c r="A3" t="s">
        <v>101</v>
      </c>
      <c r="B3">
        <v>-99</v>
      </c>
      <c r="C3">
        <v>-0.1</v>
      </c>
    </row>
    <row r="4" spans="1:3" x14ac:dyDescent="0.3">
      <c r="A4" t="s">
        <v>102</v>
      </c>
      <c r="B4">
        <v>99</v>
      </c>
      <c r="C4">
        <v>0.1</v>
      </c>
    </row>
    <row r="5" spans="1:3" x14ac:dyDescent="0.3">
      <c r="A5" t="s">
        <v>103</v>
      </c>
      <c r="B5">
        <v>0</v>
      </c>
      <c r="C5">
        <v>1</v>
      </c>
    </row>
    <row r="6" spans="1:3" x14ac:dyDescent="0.3">
      <c r="A6" t="s">
        <v>104</v>
      </c>
      <c r="B6">
        <v>0</v>
      </c>
      <c r="C6">
        <v>0</v>
      </c>
    </row>
    <row r="7" spans="1:3" x14ac:dyDescent="0.3">
      <c r="A7" t="s">
        <v>105</v>
      </c>
      <c r="B7">
        <v>0.02</v>
      </c>
      <c r="C7">
        <v>2.5000000000000001E-2</v>
      </c>
    </row>
    <row r="8" spans="1:3" x14ac:dyDescent="0.3">
      <c r="A8" t="s">
        <v>106</v>
      </c>
      <c r="B8">
        <v>1</v>
      </c>
      <c r="C8">
        <v>1</v>
      </c>
    </row>
    <row r="9" spans="1:3" x14ac:dyDescent="0.3">
      <c r="A9" t="s">
        <v>107</v>
      </c>
      <c r="B9">
        <v>0.02</v>
      </c>
      <c r="C9">
        <v>0.02</v>
      </c>
    </row>
    <row r="10" spans="1:3" x14ac:dyDescent="0.3">
      <c r="A10" t="s">
        <v>108</v>
      </c>
      <c r="B10">
        <v>20</v>
      </c>
      <c r="C10">
        <v>0</v>
      </c>
    </row>
    <row r="11" spans="1:3" x14ac:dyDescent="0.3">
      <c r="A11" t="s">
        <v>109</v>
      </c>
      <c r="B11">
        <v>20</v>
      </c>
      <c r="C11">
        <v>0</v>
      </c>
    </row>
    <row r="12" spans="1:3" x14ac:dyDescent="0.3">
      <c r="A12" t="s">
        <v>110</v>
      </c>
      <c r="B12">
        <v>-5.9999999999999995E-4</v>
      </c>
      <c r="C12">
        <v>0</v>
      </c>
    </row>
    <row r="13" spans="1:3" x14ac:dyDescent="0.3">
      <c r="A13" t="s">
        <v>111</v>
      </c>
      <c r="B13">
        <v>5.9999999999999995E-4</v>
      </c>
      <c r="C13">
        <v>0</v>
      </c>
    </row>
    <row r="14" spans="1:3" x14ac:dyDescent="0.3">
      <c r="A14" t="s">
        <v>112</v>
      </c>
      <c r="B14">
        <v>99</v>
      </c>
      <c r="C14">
        <v>999</v>
      </c>
    </row>
    <row r="15" spans="1:3" x14ac:dyDescent="0.3">
      <c r="A15" t="s">
        <v>113</v>
      </c>
      <c r="B15">
        <v>-99</v>
      </c>
      <c r="C15">
        <v>-999</v>
      </c>
    </row>
    <row r="16" spans="1:3" x14ac:dyDescent="0.3">
      <c r="A16" t="s">
        <v>114</v>
      </c>
      <c r="B16">
        <v>1</v>
      </c>
      <c r="C16">
        <v>1.1000000000000001</v>
      </c>
    </row>
    <row r="17" spans="1:3" x14ac:dyDescent="0.3">
      <c r="A17" t="s">
        <v>115</v>
      </c>
      <c r="B17">
        <v>0</v>
      </c>
      <c r="C17">
        <v>0</v>
      </c>
    </row>
    <row r="18" spans="1:3" x14ac:dyDescent="0.3">
      <c r="A18" t="s">
        <v>116</v>
      </c>
      <c r="B18">
        <v>0</v>
      </c>
      <c r="C18">
        <v>0</v>
      </c>
    </row>
    <row r="19" spans="1:3" x14ac:dyDescent="0.3">
      <c r="A19" t="s">
        <v>117</v>
      </c>
      <c r="B19">
        <v>99</v>
      </c>
      <c r="C19">
        <v>9</v>
      </c>
    </row>
    <row r="20" spans="1:3" x14ac:dyDescent="0.3">
      <c r="A20" t="s">
        <v>118</v>
      </c>
      <c r="B20">
        <v>-99</v>
      </c>
      <c r="C20">
        <v>-9</v>
      </c>
    </row>
    <row r="21" spans="1:3" x14ac:dyDescent="0.3">
      <c r="A21" t="s">
        <v>119</v>
      </c>
      <c r="B21">
        <v>5</v>
      </c>
      <c r="C21">
        <v>0.1</v>
      </c>
    </row>
    <row r="22" spans="1:3" x14ac:dyDescent="0.3">
      <c r="A22" t="s">
        <v>120</v>
      </c>
      <c r="B22">
        <v>1.2</v>
      </c>
      <c r="C22">
        <v>1.2</v>
      </c>
    </row>
    <row r="23" spans="1:3" x14ac:dyDescent="0.3">
      <c r="A23" t="s">
        <v>121</v>
      </c>
      <c r="B23">
        <v>0</v>
      </c>
      <c r="C23">
        <v>0</v>
      </c>
    </row>
    <row r="24" spans="1:3" x14ac:dyDescent="0.3">
      <c r="A24" t="s">
        <v>122</v>
      </c>
      <c r="B24">
        <v>0.49</v>
      </c>
      <c r="C24">
        <v>0.5</v>
      </c>
    </row>
    <row r="25" spans="1:3" x14ac:dyDescent="0.3">
      <c r="A25" t="s">
        <v>123</v>
      </c>
      <c r="B25">
        <v>0.54</v>
      </c>
      <c r="C25">
        <v>0.52</v>
      </c>
    </row>
    <row r="26" spans="1:3" x14ac:dyDescent="0.3">
      <c r="A26" t="s">
        <v>124</v>
      </c>
      <c r="B26">
        <v>1.2</v>
      </c>
      <c r="C26">
        <v>1.21</v>
      </c>
    </row>
    <row r="27" spans="1:3" x14ac:dyDescent="0.3">
      <c r="A27" t="s">
        <v>125</v>
      </c>
      <c r="B27">
        <v>1.1499999999999999</v>
      </c>
      <c r="C27">
        <v>1.19</v>
      </c>
    </row>
    <row r="28" spans="1:3" x14ac:dyDescent="0.3">
      <c r="A28" t="s">
        <v>126</v>
      </c>
      <c r="B28">
        <v>0.16</v>
      </c>
      <c r="C28">
        <v>200</v>
      </c>
    </row>
    <row r="29" spans="1:3" x14ac:dyDescent="0.3">
      <c r="A29" t="s">
        <v>127</v>
      </c>
      <c r="B29">
        <v>1.5</v>
      </c>
      <c r="C29">
        <v>0</v>
      </c>
    </row>
    <row r="30" spans="1:3" x14ac:dyDescent="0.3">
      <c r="A30" t="s">
        <v>128</v>
      </c>
      <c r="B30">
        <v>0.16</v>
      </c>
      <c r="C30">
        <v>200</v>
      </c>
    </row>
    <row r="31" spans="1:3" x14ac:dyDescent="0.3">
      <c r="A31" t="s">
        <v>129</v>
      </c>
      <c r="B31">
        <v>1.5</v>
      </c>
      <c r="C31">
        <v>0</v>
      </c>
    </row>
    <row r="32" spans="1:3" x14ac:dyDescent="0.3">
      <c r="A32" t="s">
        <v>130</v>
      </c>
      <c r="B32">
        <v>0.5</v>
      </c>
      <c r="C32">
        <v>0.5</v>
      </c>
    </row>
    <row r="33" spans="1:3" x14ac:dyDescent="0.3">
      <c r="A33" t="s">
        <v>131</v>
      </c>
      <c r="B33">
        <v>58.5</v>
      </c>
      <c r="C33">
        <v>59</v>
      </c>
    </row>
    <row r="34" spans="1:3" x14ac:dyDescent="0.3">
      <c r="A34" t="s">
        <v>132</v>
      </c>
      <c r="B34">
        <v>61.2</v>
      </c>
      <c r="C34">
        <v>61</v>
      </c>
    </row>
    <row r="35" spans="1:3" x14ac:dyDescent="0.3">
      <c r="A35" t="s">
        <v>133</v>
      </c>
      <c r="B35">
        <v>300</v>
      </c>
      <c r="C35">
        <v>1</v>
      </c>
    </row>
    <row r="36" spans="1:3" x14ac:dyDescent="0.3">
      <c r="A36" t="s">
        <v>134</v>
      </c>
      <c r="B36">
        <v>300</v>
      </c>
      <c r="C36">
        <v>1</v>
      </c>
    </row>
    <row r="37" spans="1:3" x14ac:dyDescent="0.3">
      <c r="A37" t="s">
        <v>135</v>
      </c>
      <c r="B37">
        <v>0.02</v>
      </c>
      <c r="C37">
        <v>0.02</v>
      </c>
    </row>
    <row r="38" spans="1:3" x14ac:dyDescent="0.3">
      <c r="A38" t="s">
        <v>136</v>
      </c>
      <c r="B38">
        <v>2</v>
      </c>
      <c r="C38">
        <v>5</v>
      </c>
    </row>
    <row r="39" spans="1:3" x14ac:dyDescent="0.3">
      <c r="A39" t="s">
        <v>137</v>
      </c>
      <c r="B39">
        <v>0.02</v>
      </c>
      <c r="C39">
        <v>0.2</v>
      </c>
    </row>
    <row r="40" spans="1:3" x14ac:dyDescent="0.3">
      <c r="A40" t="s">
        <v>138</v>
      </c>
      <c r="B40">
        <v>0.1</v>
      </c>
      <c r="C40">
        <v>0.1</v>
      </c>
    </row>
    <row r="41" spans="1:3" x14ac:dyDescent="0.3">
      <c r="A41" t="s">
        <v>139</v>
      </c>
      <c r="B41">
        <v>10</v>
      </c>
      <c r="C41">
        <v>0.05</v>
      </c>
    </row>
    <row r="42" spans="1:3" x14ac:dyDescent="0.3">
      <c r="A42" t="s">
        <v>140</v>
      </c>
      <c r="B42">
        <v>0.25</v>
      </c>
      <c r="C42">
        <v>0.5</v>
      </c>
    </row>
    <row r="43" spans="1:3" x14ac:dyDescent="0.3">
      <c r="A43" t="s">
        <v>141</v>
      </c>
      <c r="B43">
        <v>1</v>
      </c>
      <c r="C43">
        <v>1</v>
      </c>
    </row>
    <row r="44" spans="1:3" x14ac:dyDescent="0.3">
      <c r="A44" t="s">
        <v>142</v>
      </c>
      <c r="B44">
        <v>0.3</v>
      </c>
      <c r="C44">
        <v>0.8</v>
      </c>
    </row>
    <row r="45" spans="1:3" x14ac:dyDescent="0.3">
      <c r="A45" t="s">
        <v>272</v>
      </c>
      <c r="B45">
        <v>1</v>
      </c>
    </row>
    <row r="46" spans="1:3" x14ac:dyDescent="0.3">
      <c r="A46" t="s">
        <v>273</v>
      </c>
      <c r="B46"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LMDT</vt:lpstr>
      <vt:lpstr>PowerFlow</vt:lpstr>
      <vt:lpstr>LoadComp</vt:lpstr>
      <vt:lpstr>Feeder</vt:lpstr>
      <vt:lpstr>Motors</vt:lpstr>
      <vt:lpstr>PwrEl</vt:lpstr>
      <vt:lpstr>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 Kosterev</dc:creator>
  <cp:lastModifiedBy>Hatton, Nick</cp:lastModifiedBy>
  <dcterms:created xsi:type="dcterms:W3CDTF">2019-04-29T18:19:59Z</dcterms:created>
  <dcterms:modified xsi:type="dcterms:W3CDTF">2023-02-01T04:10:16Z</dcterms:modified>
</cp:coreProperties>
</file>