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T:\TAS\Datasets\2034 ADS PCM_RESTORED\PCDS Presentations\"/>
    </mc:Choice>
  </mc:AlternateContent>
  <xr:revisionPtr revIDLastSave="0" documentId="13_ncr:1_{BF72ED93-0041-45E2-9957-6A44D773A414}" xr6:coauthVersionLast="47" xr6:coauthVersionMax="47" xr10:uidLastSave="{00000000-0000-0000-0000-000000000000}"/>
  <bookViews>
    <workbookView xWindow="38280" yWindow="-120" windowWidth="38640" windowHeight="21240" activeTab="1" xr2:uid="{DFD41579-70D3-423D-ADE6-C19DBA1253F2}"/>
  </bookViews>
  <sheets>
    <sheet name="Definitions" sheetId="6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5" i="1"/>
  <c r="H13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5" i="1"/>
  <c r="R5" i="1" s="1"/>
  <c r="H5" i="1"/>
  <c r="L6" i="1"/>
  <c r="M6" i="1"/>
  <c r="N6" i="1"/>
  <c r="P6" i="1" s="1"/>
  <c r="L7" i="1"/>
  <c r="M7" i="1"/>
  <c r="N7" i="1"/>
  <c r="P7" i="1" s="1"/>
  <c r="L8" i="1"/>
  <c r="M8" i="1"/>
  <c r="N8" i="1"/>
  <c r="S8" i="1" s="1"/>
  <c r="L9" i="1"/>
  <c r="M9" i="1"/>
  <c r="N9" i="1"/>
  <c r="S9" i="1" s="1"/>
  <c r="L10" i="1"/>
  <c r="M10" i="1"/>
  <c r="N10" i="1"/>
  <c r="S10" i="1" s="1"/>
  <c r="L11" i="1"/>
  <c r="M11" i="1"/>
  <c r="N11" i="1"/>
  <c r="P11" i="1" s="1"/>
  <c r="L12" i="1"/>
  <c r="M12" i="1"/>
  <c r="N12" i="1"/>
  <c r="P12" i="1" s="1"/>
  <c r="L13" i="1"/>
  <c r="M13" i="1"/>
  <c r="N13" i="1"/>
  <c r="S13" i="1" s="1"/>
  <c r="L14" i="1"/>
  <c r="M14" i="1"/>
  <c r="N14" i="1"/>
  <c r="S14" i="1" s="1"/>
  <c r="L15" i="1"/>
  <c r="M15" i="1"/>
  <c r="N15" i="1"/>
  <c r="S15" i="1" s="1"/>
  <c r="L16" i="1"/>
  <c r="M16" i="1"/>
  <c r="N16" i="1"/>
  <c r="S16" i="1" s="1"/>
  <c r="L17" i="1"/>
  <c r="M17" i="1"/>
  <c r="N17" i="1"/>
  <c r="S17" i="1" s="1"/>
  <c r="L18" i="1"/>
  <c r="M18" i="1"/>
  <c r="N18" i="1"/>
  <c r="P18" i="1" s="1"/>
  <c r="L5" i="1"/>
  <c r="N5" i="1"/>
  <c r="S5" i="1" s="1"/>
  <c r="M5" i="1"/>
  <c r="H18" i="1"/>
  <c r="H17" i="1"/>
  <c r="H16" i="1"/>
  <c r="H15" i="1"/>
  <c r="H14" i="1"/>
  <c r="H6" i="1"/>
  <c r="H7" i="1"/>
  <c r="H8" i="1"/>
  <c r="H9" i="1"/>
  <c r="H10" i="1"/>
  <c r="H11" i="1"/>
  <c r="H12" i="1"/>
  <c r="P5" i="1" l="1"/>
  <c r="P13" i="1"/>
  <c r="S18" i="1"/>
  <c r="S12" i="1"/>
  <c r="S11" i="1"/>
  <c r="S7" i="1"/>
  <c r="S6" i="1"/>
  <c r="P8" i="1"/>
  <c r="P14" i="1"/>
  <c r="P15" i="1"/>
  <c r="P17" i="1"/>
  <c r="P16" i="1"/>
  <c r="P10" i="1"/>
  <c r="P9" i="1"/>
</calcChain>
</file>

<file path=xl/sharedStrings.xml><?xml version="1.0" encoding="utf-8"?>
<sst xmlns="http://schemas.openxmlformats.org/spreadsheetml/2006/main" count="52" uniqueCount="35">
  <si>
    <t>Forced Outage Hours</t>
  </si>
  <si>
    <t>Planned Outage Hours</t>
  </si>
  <si>
    <t>Maintenance Outage Hours</t>
  </si>
  <si>
    <t>Using NERC GADS Mean</t>
  </si>
  <si>
    <t>3YR_CC_Steam</t>
  </si>
  <si>
    <t>Unavailable Total Hours</t>
  </si>
  <si>
    <t>Extended Maintenance Outage Hours</t>
  </si>
  <si>
    <t>Extended Planned Outage Hours</t>
  </si>
  <si>
    <t>3YR_CCblock_0-225</t>
  </si>
  <si>
    <t>3YR_CCblock_226-2000</t>
  </si>
  <si>
    <t>3YR_CCGT</t>
  </si>
  <si>
    <t>3YR_Cogen</t>
  </si>
  <si>
    <t>3YR_CT_0-50</t>
  </si>
  <si>
    <t>3YR_CT_51-150</t>
  </si>
  <si>
    <t>3YR_CT_151-2000</t>
  </si>
  <si>
    <t>3YR_Geo</t>
  </si>
  <si>
    <t>3YR_SteamGas</t>
  </si>
  <si>
    <t>3YR_Uranium</t>
  </si>
  <si>
    <t>6YR_Coal_0-150</t>
  </si>
  <si>
    <t>6YR_Coal_151-400</t>
  </si>
  <si>
    <t>6YR_Coal_401-5000</t>
  </si>
  <si>
    <t>Type</t>
  </si>
  <si>
    <t>Total Days Unavailable</t>
  </si>
  <si>
    <t>Total Forced Outage Hours</t>
  </si>
  <si>
    <t>Total Planned Outage Hours</t>
  </si>
  <si>
    <t>Total Maintenance Outage Hours</t>
  </si>
  <si>
    <t>Maintenance/Planned</t>
  </si>
  <si>
    <t>Scheduled Outage Hours = (Planned +Maintenance Outage)</t>
  </si>
  <si>
    <t>Maintenance/Scheduled Outage</t>
  </si>
  <si>
    <t xml:space="preserve">Planned Outages are planned well in advance and have a budget and scope of work (such as annual servicing). Any repairs found outside of the scope of work is considered a forced outage. </t>
  </si>
  <si>
    <t xml:space="preserve">Maintenance Outages are when a unit is taken offline, but it could have run through the following weekend. Generally, a plant engineer would make the distinction between if an Outage is a Forced Outage (which cannot run through the following weekend without significant risk to equipment) and a Maintenance Outage (which can). </t>
  </si>
  <si>
    <t xml:space="preserve">Both Planned and Maintenance Outages added together is called “Scheduled” Outages. </t>
  </si>
  <si>
    <t xml:space="preserve">Depending on what type of information you are looking for, you would use one or the other or both.  What type of information are you trying to analyze? </t>
  </si>
  <si>
    <t>https://www.nerc.com/pa/RAPA/gads/DataReportingInstructions/2025_GADS_DRI.pdf</t>
  </si>
  <si>
    <t xml:space="preserve">See Events Chapter III pages III-6 and III-7 for more detailed definitions.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</si>
</sst>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Palatino Linotype"/>
      <family val="2"/>
    </font>
    <font>
      <sz val="11"/>
      <color theme="1"/>
      <name val="Palatino Linotype"/>
      <family val="2"/>
    </font>
    <font>
      <b/>
      <sz val="11"/>
      <color theme="1"/>
      <name val="Palatino Linotype"/>
      <family val="1"/>
    </font>
    <font>
      <sz val="11"/>
      <color rgb="FF1F4E79"/>
      <name val="Calibri"/>
      <family val="2"/>
    </font>
    <font>
      <u/>
      <sz val="11"/>
      <color theme="10"/>
      <name val="Palatino Linotyp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2" fillId="0" borderId="0" xfId="0" applyFont="1"/>
    <xf numFmtId="9" fontId="0" fillId="0" borderId="0" xfId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2" applyAlignment="1">
      <alignment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rldefense.com/v3/__https:/www.nerc.com/pa/RAPA/gads/DataReportingInstructions/2025_GADS_DRI.pdf__;!!M1c04A!VKTjIWSKztGi1yug_OMCV4mP_hVvkqXYb_1YtuLEmVgP14kZyCO-_1gnuI2GVPdvWLZVpWiLksO5KvGUsUE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348A-D27B-4B4C-B789-9B2B7DB4CF1D}">
  <dimension ref="A1:A8"/>
  <sheetViews>
    <sheetView workbookViewId="0">
      <selection activeCell="A13" sqref="A13"/>
    </sheetView>
  </sheetViews>
  <sheetFormatPr defaultRowHeight="16.5" x14ac:dyDescent="0.3"/>
  <cols>
    <col min="1" max="1" width="255.625" bestFit="1" customWidth="1"/>
  </cols>
  <sheetData>
    <row r="1" spans="1:1" x14ac:dyDescent="0.3">
      <c r="A1" s="5" t="s">
        <v>29</v>
      </c>
    </row>
    <row r="2" spans="1:1" x14ac:dyDescent="0.3">
      <c r="A2" s="5" t="s">
        <v>30</v>
      </c>
    </row>
    <row r="3" spans="1:1" x14ac:dyDescent="0.3">
      <c r="A3" s="5" t="s">
        <v>31</v>
      </c>
    </row>
    <row r="4" spans="1:1" x14ac:dyDescent="0.3">
      <c r="A4" s="5"/>
    </row>
    <row r="5" spans="1:1" x14ac:dyDescent="0.3">
      <c r="A5" s="5" t="s">
        <v>32</v>
      </c>
    </row>
    <row r="6" spans="1:1" x14ac:dyDescent="0.3">
      <c r="A6" s="6" t="s">
        <v>33</v>
      </c>
    </row>
    <row r="7" spans="1:1" x14ac:dyDescent="0.3">
      <c r="A7" s="5" t="s">
        <v>34</v>
      </c>
    </row>
    <row r="8" spans="1:1" x14ac:dyDescent="0.3">
      <c r="A8" s="5"/>
    </row>
  </sheetData>
  <hyperlinks>
    <hyperlink ref="A6" r:id="rId1" display="https://urldefense.com/v3/__https:/www.nerc.com/pa/RAPA/gads/DataReportingInstructions/2025_GADS_DRI.pdf__;!!M1c04A!VKTjIWSKztGi1yug_OMCV4mP_hVvkqXYb_1YtuLEmVgP14kZyCO-_1gnuI2GVPdvWLZVpWiLksO5KvGUsUE$" xr:uid="{5FD58C76-7127-4C93-9DB8-E348045A19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2AF3-98A1-41D1-B9C8-544E027C1671}">
  <dimension ref="A3:S18"/>
  <sheetViews>
    <sheetView tabSelected="1" topLeftCell="J1" zoomScale="160" zoomScaleNormal="160" workbookViewId="0">
      <selection activeCell="K27" sqref="K27"/>
    </sheetView>
  </sheetViews>
  <sheetFormatPr defaultRowHeight="16.5" x14ac:dyDescent="0.3"/>
  <cols>
    <col min="1" max="1" width="27.25" bestFit="1" customWidth="1"/>
    <col min="2" max="2" width="23" bestFit="1" customWidth="1"/>
    <col min="3" max="3" width="21.5" bestFit="1" customWidth="1"/>
    <col min="4" max="4" width="30.25" bestFit="1" customWidth="1"/>
    <col min="5" max="5" width="25.875" bestFit="1" customWidth="1"/>
    <col min="6" max="6" width="34.625" bestFit="1" customWidth="1"/>
    <col min="7" max="7" width="23.125" bestFit="1" customWidth="1"/>
    <col min="8" max="8" width="16.5" bestFit="1" customWidth="1"/>
    <col min="9" max="9" width="16.5" customWidth="1"/>
    <col min="11" max="11" width="21.625" bestFit="1" customWidth="1"/>
    <col min="12" max="12" width="25.125" hidden="1" customWidth="1"/>
    <col min="13" max="13" width="26.625" bestFit="1" customWidth="1"/>
    <col min="14" max="14" width="31" bestFit="1" customWidth="1"/>
    <col min="15" max="15" width="31" customWidth="1"/>
    <col min="16" max="16" width="24.75" bestFit="1" customWidth="1"/>
    <col min="17" max="17" width="23.125" hidden="1" customWidth="1"/>
    <col min="18" max="18" width="22" hidden="1" customWidth="1"/>
    <col min="19" max="19" width="26.375" customWidth="1"/>
  </cols>
  <sheetData>
    <row r="3" spans="1:19" x14ac:dyDescent="0.3">
      <c r="B3" t="s">
        <v>3</v>
      </c>
    </row>
    <row r="4" spans="1:19" s="2" customFormat="1" ht="34.5" x14ac:dyDescent="0.35">
      <c r="A4" s="2" t="s">
        <v>21</v>
      </c>
      <c r="B4" s="2" t="s">
        <v>0</v>
      </c>
      <c r="C4" s="2" t="s">
        <v>1</v>
      </c>
      <c r="D4" s="2" t="s">
        <v>7</v>
      </c>
      <c r="E4" s="2" t="s">
        <v>2</v>
      </c>
      <c r="F4" s="2" t="s">
        <v>6</v>
      </c>
      <c r="G4" s="2" t="s">
        <v>5</v>
      </c>
      <c r="H4" s="2" t="s">
        <v>22</v>
      </c>
      <c r="K4" s="2" t="s">
        <v>21</v>
      </c>
      <c r="L4" s="2" t="s">
        <v>23</v>
      </c>
      <c r="M4" s="4" t="s">
        <v>24</v>
      </c>
      <c r="N4" s="4" t="s">
        <v>25</v>
      </c>
      <c r="O4" s="4" t="s">
        <v>27</v>
      </c>
      <c r="P4" s="4" t="s">
        <v>26</v>
      </c>
      <c r="Q4" s="2" t="s">
        <v>5</v>
      </c>
      <c r="R4" s="2" t="s">
        <v>22</v>
      </c>
      <c r="S4" s="4" t="s">
        <v>28</v>
      </c>
    </row>
    <row r="5" spans="1:19" x14ac:dyDescent="0.3">
      <c r="A5" t="s">
        <v>4</v>
      </c>
      <c r="B5">
        <v>235.21</v>
      </c>
      <c r="C5">
        <v>847.23</v>
      </c>
      <c r="D5">
        <v>69.36</v>
      </c>
      <c r="E5">
        <v>109.38</v>
      </c>
      <c r="F5">
        <v>3.78</v>
      </c>
      <c r="G5">
        <v>1264.96</v>
      </c>
      <c r="H5" s="1">
        <f>G5/24</f>
        <v>52.706666666666671</v>
      </c>
      <c r="I5" s="1"/>
      <c r="K5" t="s">
        <v>4</v>
      </c>
      <c r="L5">
        <f>B5</f>
        <v>235.21</v>
      </c>
      <c r="M5">
        <f t="shared" ref="M5:M18" si="0">C5+D5</f>
        <v>916.59</v>
      </c>
      <c r="N5">
        <f t="shared" ref="N5:N18" si="1">E5+F5</f>
        <v>113.16</v>
      </c>
      <c r="O5">
        <f>N5+M5</f>
        <v>1029.75</v>
      </c>
      <c r="P5" s="3">
        <f>N5/M5</f>
        <v>0.12345759827185546</v>
      </c>
      <c r="Q5">
        <f>G5</f>
        <v>1264.96</v>
      </c>
      <c r="R5" s="1">
        <f>Q5/24</f>
        <v>52.706666666666671</v>
      </c>
      <c r="S5" s="3">
        <f>N5/(M5+N5)</f>
        <v>0.10989075018208302</v>
      </c>
    </row>
    <row r="6" spans="1:19" x14ac:dyDescent="0.3">
      <c r="A6" t="s">
        <v>8</v>
      </c>
      <c r="B6">
        <v>219.1</v>
      </c>
      <c r="C6">
        <v>792.78</v>
      </c>
      <c r="D6">
        <v>8.57</v>
      </c>
      <c r="E6">
        <v>208.18</v>
      </c>
      <c r="F6">
        <v>0.25</v>
      </c>
      <c r="G6">
        <v>1228.8800000000001</v>
      </c>
      <c r="H6" s="1">
        <f t="shared" ref="H6:H18" si="2">G6/24</f>
        <v>51.20333333333334</v>
      </c>
      <c r="I6" s="1"/>
      <c r="K6" t="s">
        <v>8</v>
      </c>
      <c r="L6">
        <f t="shared" ref="L6:L18" si="3">B6</f>
        <v>219.1</v>
      </c>
      <c r="M6">
        <f t="shared" si="0"/>
        <v>801.35</v>
      </c>
      <c r="N6">
        <f t="shared" si="1"/>
        <v>208.43</v>
      </c>
      <c r="O6">
        <f t="shared" ref="O6:O18" si="4">N6+M6</f>
        <v>1009.78</v>
      </c>
      <c r="P6" s="3">
        <f t="shared" ref="P6:P18" si="5">N6/M6</f>
        <v>0.26009858364010729</v>
      </c>
      <c r="Q6">
        <f t="shared" ref="Q6:Q18" si="6">G6</f>
        <v>1228.8800000000001</v>
      </c>
      <c r="R6" s="1">
        <f t="shared" ref="R6:R18" si="7">Q6/24</f>
        <v>51.20333333333334</v>
      </c>
      <c r="S6" s="3">
        <f t="shared" ref="S6:S18" si="8">N6/(M6+N6)</f>
        <v>0.20641129751034881</v>
      </c>
    </row>
    <row r="7" spans="1:19" x14ac:dyDescent="0.3">
      <c r="A7" t="s">
        <v>9</v>
      </c>
      <c r="B7">
        <v>326.42</v>
      </c>
      <c r="C7">
        <v>592.41</v>
      </c>
      <c r="D7">
        <v>35.17</v>
      </c>
      <c r="E7">
        <v>74.06</v>
      </c>
      <c r="F7">
        <v>2.2999999999999998</v>
      </c>
      <c r="G7">
        <v>1030.0999999999999</v>
      </c>
      <c r="H7" s="1">
        <f t="shared" si="2"/>
        <v>42.920833333333327</v>
      </c>
      <c r="I7" s="1"/>
      <c r="K7" t="s">
        <v>9</v>
      </c>
      <c r="L7">
        <f t="shared" si="3"/>
        <v>326.42</v>
      </c>
      <c r="M7">
        <f t="shared" si="0"/>
        <v>627.57999999999993</v>
      </c>
      <c r="N7">
        <f t="shared" si="1"/>
        <v>76.36</v>
      </c>
      <c r="O7">
        <f t="shared" si="4"/>
        <v>703.93999999999994</v>
      </c>
      <c r="P7" s="3">
        <f t="shared" si="5"/>
        <v>0.12167373083909623</v>
      </c>
      <c r="Q7">
        <f t="shared" si="6"/>
        <v>1030.0999999999999</v>
      </c>
      <c r="R7" s="1">
        <f t="shared" si="7"/>
        <v>42.920833333333327</v>
      </c>
      <c r="S7" s="3">
        <f t="shared" si="8"/>
        <v>0.10847515413245448</v>
      </c>
    </row>
    <row r="8" spans="1:19" x14ac:dyDescent="0.3">
      <c r="A8" t="s">
        <v>10</v>
      </c>
      <c r="B8">
        <v>269.52</v>
      </c>
      <c r="C8">
        <v>871.34</v>
      </c>
      <c r="D8">
        <v>51.83</v>
      </c>
      <c r="E8">
        <v>141.55000000000001</v>
      </c>
      <c r="F8">
        <v>4.58</v>
      </c>
      <c r="G8">
        <v>1338.81</v>
      </c>
      <c r="H8" s="1">
        <f t="shared" si="2"/>
        <v>55.783749999999998</v>
      </c>
      <c r="I8" s="1"/>
      <c r="K8" t="s">
        <v>10</v>
      </c>
      <c r="L8">
        <f t="shared" si="3"/>
        <v>269.52</v>
      </c>
      <c r="M8">
        <f t="shared" si="0"/>
        <v>923.17000000000007</v>
      </c>
      <c r="N8">
        <f t="shared" si="1"/>
        <v>146.13000000000002</v>
      </c>
      <c r="O8">
        <f t="shared" si="4"/>
        <v>1069.3000000000002</v>
      </c>
      <c r="P8" s="3">
        <f t="shared" si="5"/>
        <v>0.15829153893649059</v>
      </c>
      <c r="Q8">
        <f t="shared" si="6"/>
        <v>1338.81</v>
      </c>
      <c r="R8" s="1">
        <f t="shared" si="7"/>
        <v>55.783749999999998</v>
      </c>
      <c r="S8" s="3">
        <f t="shared" si="8"/>
        <v>0.13665949686710932</v>
      </c>
    </row>
    <row r="9" spans="1:19" x14ac:dyDescent="0.3">
      <c r="A9" t="s">
        <v>11</v>
      </c>
      <c r="B9">
        <v>378.43</v>
      </c>
      <c r="C9">
        <v>581.36</v>
      </c>
      <c r="D9">
        <v>10.31</v>
      </c>
      <c r="E9">
        <v>153.34</v>
      </c>
      <c r="F9">
        <v>0.74</v>
      </c>
      <c r="G9">
        <v>1124.19</v>
      </c>
      <c r="H9" s="1">
        <f t="shared" si="2"/>
        <v>46.841250000000002</v>
      </c>
      <c r="I9" s="1"/>
      <c r="K9" t="s">
        <v>11</v>
      </c>
      <c r="L9">
        <f t="shared" si="3"/>
        <v>378.43</v>
      </c>
      <c r="M9">
        <f t="shared" si="0"/>
        <v>591.66999999999996</v>
      </c>
      <c r="N9">
        <f t="shared" si="1"/>
        <v>154.08000000000001</v>
      </c>
      <c r="O9">
        <f t="shared" si="4"/>
        <v>745.75</v>
      </c>
      <c r="P9" s="3">
        <f t="shared" si="5"/>
        <v>0.26041543427924352</v>
      </c>
      <c r="Q9">
        <f t="shared" si="6"/>
        <v>1124.19</v>
      </c>
      <c r="R9" s="1">
        <f t="shared" si="7"/>
        <v>46.841250000000002</v>
      </c>
      <c r="S9" s="3">
        <f t="shared" si="8"/>
        <v>0.20661079450217903</v>
      </c>
    </row>
    <row r="10" spans="1:19" x14ac:dyDescent="0.3">
      <c r="A10" t="s">
        <v>12</v>
      </c>
      <c r="B10">
        <v>268.45</v>
      </c>
      <c r="C10">
        <v>382.22</v>
      </c>
      <c r="D10">
        <v>10.73</v>
      </c>
      <c r="E10">
        <v>115.5</v>
      </c>
      <c r="F10">
        <v>4.4400000000000004</v>
      </c>
      <c r="G10">
        <v>781.34</v>
      </c>
      <c r="H10" s="1">
        <f t="shared" si="2"/>
        <v>32.555833333333332</v>
      </c>
      <c r="I10" s="1"/>
      <c r="K10" t="s">
        <v>12</v>
      </c>
      <c r="L10">
        <f t="shared" si="3"/>
        <v>268.45</v>
      </c>
      <c r="M10">
        <f t="shared" si="0"/>
        <v>392.95000000000005</v>
      </c>
      <c r="N10">
        <f t="shared" si="1"/>
        <v>119.94</v>
      </c>
      <c r="O10">
        <f t="shared" si="4"/>
        <v>512.8900000000001</v>
      </c>
      <c r="P10" s="3">
        <f t="shared" si="5"/>
        <v>0.30522967298638498</v>
      </c>
      <c r="Q10">
        <f t="shared" si="6"/>
        <v>781.34</v>
      </c>
      <c r="R10" s="1">
        <f t="shared" si="7"/>
        <v>32.555833333333332</v>
      </c>
      <c r="S10" s="3">
        <f t="shared" si="8"/>
        <v>0.23385131314706853</v>
      </c>
    </row>
    <row r="11" spans="1:19" x14ac:dyDescent="0.3">
      <c r="A11" t="s">
        <v>13</v>
      </c>
      <c r="B11">
        <v>271.47000000000003</v>
      </c>
      <c r="C11">
        <v>458.75</v>
      </c>
      <c r="D11">
        <v>17.739999999999998</v>
      </c>
      <c r="E11">
        <v>130.61000000000001</v>
      </c>
      <c r="F11">
        <v>2.06</v>
      </c>
      <c r="G11">
        <v>880.65</v>
      </c>
      <c r="H11" s="1">
        <f t="shared" si="2"/>
        <v>36.693750000000001</v>
      </c>
      <c r="I11" s="1"/>
      <c r="K11" t="s">
        <v>13</v>
      </c>
      <c r="L11">
        <f t="shared" si="3"/>
        <v>271.47000000000003</v>
      </c>
      <c r="M11">
        <f t="shared" si="0"/>
        <v>476.49</v>
      </c>
      <c r="N11">
        <f t="shared" si="1"/>
        <v>132.67000000000002</v>
      </c>
      <c r="O11">
        <f t="shared" si="4"/>
        <v>609.16000000000008</v>
      </c>
      <c r="P11" s="3">
        <f t="shared" si="5"/>
        <v>0.27843186635606204</v>
      </c>
      <c r="Q11">
        <f t="shared" si="6"/>
        <v>880.65</v>
      </c>
      <c r="R11" s="1">
        <f t="shared" si="7"/>
        <v>36.693750000000001</v>
      </c>
      <c r="S11" s="3">
        <f t="shared" si="8"/>
        <v>0.21779171317880361</v>
      </c>
    </row>
    <row r="12" spans="1:19" x14ac:dyDescent="0.3">
      <c r="A12" t="s">
        <v>14</v>
      </c>
      <c r="B12">
        <v>132.37</v>
      </c>
      <c r="C12">
        <v>543.42999999999995</v>
      </c>
      <c r="D12">
        <v>20.190000000000001</v>
      </c>
      <c r="E12">
        <v>189.75</v>
      </c>
      <c r="F12">
        <v>0</v>
      </c>
      <c r="G12">
        <v>885.74</v>
      </c>
      <c r="H12" s="1">
        <f t="shared" si="2"/>
        <v>36.905833333333334</v>
      </c>
      <c r="I12" s="1"/>
      <c r="K12" t="s">
        <v>14</v>
      </c>
      <c r="L12">
        <f t="shared" si="3"/>
        <v>132.37</v>
      </c>
      <c r="M12">
        <f t="shared" si="0"/>
        <v>563.62</v>
      </c>
      <c r="N12">
        <f t="shared" si="1"/>
        <v>189.75</v>
      </c>
      <c r="O12">
        <f t="shared" si="4"/>
        <v>753.37</v>
      </c>
      <c r="P12" s="3">
        <f t="shared" si="5"/>
        <v>0.33666299989354531</v>
      </c>
      <c r="Q12">
        <f t="shared" si="6"/>
        <v>885.74</v>
      </c>
      <c r="R12" s="1">
        <f t="shared" si="7"/>
        <v>36.905833333333334</v>
      </c>
      <c r="S12" s="3">
        <f t="shared" si="8"/>
        <v>0.25186827189827043</v>
      </c>
    </row>
    <row r="13" spans="1:19" x14ac:dyDescent="0.3">
      <c r="A13" t="s">
        <v>15</v>
      </c>
      <c r="B13">
        <v>260.98</v>
      </c>
      <c r="C13">
        <v>72.150000000000006</v>
      </c>
      <c r="D13">
        <v>17.18</v>
      </c>
      <c r="E13">
        <v>145.75</v>
      </c>
      <c r="F13">
        <v>6.37</v>
      </c>
      <c r="G13">
        <v>502.43</v>
      </c>
      <c r="H13" s="1">
        <f>G13/24</f>
        <v>20.934583333333332</v>
      </c>
      <c r="I13" s="1"/>
      <c r="K13" t="s">
        <v>15</v>
      </c>
      <c r="L13">
        <f t="shared" si="3"/>
        <v>260.98</v>
      </c>
      <c r="M13">
        <f t="shared" si="0"/>
        <v>89.330000000000013</v>
      </c>
      <c r="N13">
        <f t="shared" si="1"/>
        <v>152.12</v>
      </c>
      <c r="O13">
        <f t="shared" si="4"/>
        <v>241.45000000000002</v>
      </c>
      <c r="P13" s="3">
        <f>N13/M13</f>
        <v>1.7028993619164892</v>
      </c>
      <c r="Q13">
        <f t="shared" si="6"/>
        <v>502.43</v>
      </c>
      <c r="R13" s="1">
        <f t="shared" si="7"/>
        <v>20.934583333333332</v>
      </c>
      <c r="S13" s="3">
        <f t="shared" si="8"/>
        <v>0.63002692068751287</v>
      </c>
    </row>
    <row r="14" spans="1:19" x14ac:dyDescent="0.3">
      <c r="A14" t="s">
        <v>16</v>
      </c>
      <c r="B14">
        <v>488.08</v>
      </c>
      <c r="C14">
        <v>920.46</v>
      </c>
      <c r="D14">
        <v>35.08</v>
      </c>
      <c r="E14">
        <v>247.57</v>
      </c>
      <c r="F14">
        <v>7.71</v>
      </c>
      <c r="G14">
        <v>1698.9</v>
      </c>
      <c r="H14" s="1">
        <f t="shared" si="2"/>
        <v>70.787500000000009</v>
      </c>
      <c r="I14" s="1"/>
      <c r="K14" t="s">
        <v>16</v>
      </c>
      <c r="L14">
        <f t="shared" si="3"/>
        <v>488.08</v>
      </c>
      <c r="M14">
        <f t="shared" si="0"/>
        <v>955.54000000000008</v>
      </c>
      <c r="N14">
        <f t="shared" si="1"/>
        <v>255.28</v>
      </c>
      <c r="O14">
        <f t="shared" si="4"/>
        <v>1210.8200000000002</v>
      </c>
      <c r="P14" s="3">
        <f t="shared" si="5"/>
        <v>0.26715783745316785</v>
      </c>
      <c r="Q14">
        <f t="shared" si="6"/>
        <v>1698.9</v>
      </c>
      <c r="R14" s="1">
        <f t="shared" si="7"/>
        <v>70.787500000000009</v>
      </c>
      <c r="S14" s="3">
        <f t="shared" si="8"/>
        <v>0.21083232850464972</v>
      </c>
    </row>
    <row r="15" spans="1:19" x14ac:dyDescent="0.3">
      <c r="A15" t="s">
        <v>17</v>
      </c>
      <c r="B15">
        <v>144.76</v>
      </c>
      <c r="C15">
        <v>502.48</v>
      </c>
      <c r="D15">
        <v>25.56</v>
      </c>
      <c r="E15">
        <v>46.87</v>
      </c>
      <c r="F15">
        <v>0</v>
      </c>
      <c r="G15">
        <v>719.67</v>
      </c>
      <c r="H15" s="1">
        <f t="shared" si="2"/>
        <v>29.986249999999998</v>
      </c>
      <c r="I15" s="1"/>
      <c r="K15" t="s">
        <v>17</v>
      </c>
      <c r="L15">
        <f t="shared" si="3"/>
        <v>144.76</v>
      </c>
      <c r="M15">
        <f t="shared" si="0"/>
        <v>528.04</v>
      </c>
      <c r="N15">
        <f t="shared" si="1"/>
        <v>46.87</v>
      </c>
      <c r="O15">
        <f t="shared" si="4"/>
        <v>574.91</v>
      </c>
      <c r="P15" s="3">
        <f t="shared" si="5"/>
        <v>8.8762214983713353E-2</v>
      </c>
      <c r="Q15">
        <f t="shared" si="6"/>
        <v>719.67</v>
      </c>
      <c r="R15" s="1">
        <f t="shared" si="7"/>
        <v>29.986249999999998</v>
      </c>
      <c r="S15" s="3">
        <f t="shared" si="8"/>
        <v>8.1525804038893049E-2</v>
      </c>
    </row>
    <row r="16" spans="1:19" x14ac:dyDescent="0.3">
      <c r="A16" t="s">
        <v>18</v>
      </c>
      <c r="B16">
        <v>538.46</v>
      </c>
      <c r="C16">
        <v>326.58</v>
      </c>
      <c r="D16">
        <v>13.31</v>
      </c>
      <c r="E16">
        <v>178.17</v>
      </c>
      <c r="F16">
        <v>2.4700000000000002</v>
      </c>
      <c r="G16">
        <v>1058.98</v>
      </c>
      <c r="H16" s="1">
        <f t="shared" si="2"/>
        <v>44.124166666666667</v>
      </c>
      <c r="I16" s="1"/>
      <c r="K16" t="s">
        <v>18</v>
      </c>
      <c r="L16">
        <f t="shared" si="3"/>
        <v>538.46</v>
      </c>
      <c r="M16">
        <f t="shared" si="0"/>
        <v>339.89</v>
      </c>
      <c r="N16">
        <f t="shared" si="1"/>
        <v>180.64</v>
      </c>
      <c r="O16">
        <f t="shared" si="4"/>
        <v>520.53</v>
      </c>
      <c r="P16" s="3">
        <f t="shared" si="5"/>
        <v>0.53146606254964834</v>
      </c>
      <c r="Q16">
        <f t="shared" si="6"/>
        <v>1058.98</v>
      </c>
      <c r="R16" s="1">
        <f t="shared" si="7"/>
        <v>44.124166666666667</v>
      </c>
      <c r="S16" s="3">
        <f t="shared" si="8"/>
        <v>0.34703091080245135</v>
      </c>
    </row>
    <row r="17" spans="1:19" x14ac:dyDescent="0.3">
      <c r="A17" t="s">
        <v>19</v>
      </c>
      <c r="B17">
        <v>400.45</v>
      </c>
      <c r="C17">
        <v>461.5</v>
      </c>
      <c r="D17">
        <v>31.04</v>
      </c>
      <c r="E17">
        <v>164.54</v>
      </c>
      <c r="F17">
        <v>3.79</v>
      </c>
      <c r="G17">
        <v>1061.31</v>
      </c>
      <c r="H17" s="1">
        <f t="shared" si="2"/>
        <v>44.221249999999998</v>
      </c>
      <c r="I17" s="1"/>
      <c r="K17" t="s">
        <v>19</v>
      </c>
      <c r="L17">
        <f t="shared" si="3"/>
        <v>400.45</v>
      </c>
      <c r="M17">
        <f t="shared" si="0"/>
        <v>492.54</v>
      </c>
      <c r="N17">
        <f t="shared" si="1"/>
        <v>168.32999999999998</v>
      </c>
      <c r="O17">
        <f t="shared" si="4"/>
        <v>660.87</v>
      </c>
      <c r="P17" s="3">
        <f t="shared" si="5"/>
        <v>0.34175904495066384</v>
      </c>
      <c r="Q17">
        <f t="shared" si="6"/>
        <v>1061.31</v>
      </c>
      <c r="R17" s="1">
        <f t="shared" si="7"/>
        <v>44.221249999999998</v>
      </c>
      <c r="S17" s="3">
        <f t="shared" si="8"/>
        <v>0.254709700848881</v>
      </c>
    </row>
    <row r="18" spans="1:19" x14ac:dyDescent="0.3">
      <c r="A18" t="s">
        <v>20</v>
      </c>
      <c r="B18">
        <v>477.43</v>
      </c>
      <c r="C18">
        <v>493.69</v>
      </c>
      <c r="D18">
        <v>18.239999999999998</v>
      </c>
      <c r="E18">
        <v>127.99</v>
      </c>
      <c r="F18">
        <v>3.42</v>
      </c>
      <c r="G18">
        <v>1120.78</v>
      </c>
      <c r="H18" s="1">
        <f t="shared" si="2"/>
        <v>46.699166666666663</v>
      </c>
      <c r="I18" s="1"/>
      <c r="K18" t="s">
        <v>20</v>
      </c>
      <c r="L18">
        <f t="shared" si="3"/>
        <v>477.43</v>
      </c>
      <c r="M18">
        <f t="shared" si="0"/>
        <v>511.93</v>
      </c>
      <c r="N18">
        <f t="shared" si="1"/>
        <v>131.41</v>
      </c>
      <c r="O18">
        <f t="shared" si="4"/>
        <v>643.34</v>
      </c>
      <c r="P18" s="3">
        <f t="shared" si="5"/>
        <v>0.2566952513038892</v>
      </c>
      <c r="Q18">
        <f t="shared" si="6"/>
        <v>1120.78</v>
      </c>
      <c r="R18" s="1">
        <f t="shared" si="7"/>
        <v>46.699166666666663</v>
      </c>
      <c r="S18" s="3">
        <f t="shared" si="8"/>
        <v>0.20426213199863213</v>
      </c>
    </row>
  </sheetData>
  <pageMargins left="0.7" right="0.7" top="0.75" bottom="0.75" header="0.3" footer="0.3"/>
  <headerFooter>
    <oddHeader>&amp;C&amp;"Calibri"&amp;10&amp;K000000 &lt;Limited-Disclosure&gt;&amp;1#_x000D_</oddHeader>
  </headerFooter>
</worksheet>
</file>

<file path=docMetadata/LabelInfo.xml><?xml version="1.0" encoding="utf-8"?>
<clbl:labelList xmlns:clbl="http://schemas.microsoft.com/office/2020/mipLabelMetadata">
  <clbl:label id="{02f15df9-ad29-4b58-b8e0-d79a0bec1d83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Jensen, Jon</dc:creator>
  <cp:lastModifiedBy>Jensen, Jon</cp:lastModifiedBy>
  <dcterms:created xsi:type="dcterms:W3CDTF">2025-05-26T17:34:21Z</dcterms:created>
  <dcterms:modified xsi:type="dcterms:W3CDTF">2025-05-28T19:22:54Z</dcterms:modified>
</cp:coreProperties>
</file>