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R:\Committees\PCDS\Meetings\2023-03-29 PCDS\"/>
    </mc:Choice>
  </mc:AlternateContent>
  <xr:revisionPtr revIDLastSave="0" documentId="8_{AB23F0DF-B56D-450D-A7B3-EA02AFBACB65}" xr6:coauthVersionLast="47" xr6:coauthVersionMax="47" xr10:uidLastSave="{00000000-0000-0000-0000-000000000000}"/>
  <bookViews>
    <workbookView xWindow="-108" yWindow="-108" windowWidth="23256" windowHeight="12576" activeTab="4" xr2:uid="{88B0730B-093E-4241-A5A6-B99F4EC3FBE0}"/>
  </bookViews>
  <sheets>
    <sheet name="Other Data Schedule" sheetId="9" r:id="rId1"/>
    <sheet name="PCDS Meeting Schedule" sheetId="5" r:id="rId2"/>
    <sheet name="Other Data Schedule_NoNone" sheetId="13" state="hidden" r:id="rId3"/>
    <sheet name="PCDS Schedule" sheetId="4" state="hidden" r:id="rId4"/>
    <sheet name="Schedule" sheetId="10" r:id="rId5"/>
  </sheets>
  <definedNames>
    <definedName name="_xlnm._FilterDatabase" localSheetId="0" hidden="1">'Other Data Schedule'!$A$1:$Z$1</definedName>
    <definedName name="_xlnm._FilterDatabase" localSheetId="2" hidden="1">'Other Data Schedule_NoNone'!$A$1:$Z$1</definedName>
    <definedName name="_xlnm._FilterDatabase" localSheetId="3" hidden="1">'PCDS Schedule'!$A$1:$Z$81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4" l="1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8" i="4"/>
  <c r="N8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3" i="13"/>
  <c r="B2" i="13"/>
  <c r="Y53" i="4"/>
  <c r="C53" i="4" s="1"/>
  <c r="Y54" i="4"/>
  <c r="Y55" i="4"/>
  <c r="C55" i="4" s="1"/>
  <c r="Y56" i="4"/>
  <c r="Y57" i="4"/>
  <c r="C57" i="4" s="1"/>
  <c r="Y58" i="4"/>
  <c r="C58" i="4" s="1"/>
  <c r="Y59" i="4"/>
  <c r="C59" i="4" s="1"/>
  <c r="Y60" i="4"/>
  <c r="C60" i="4" s="1"/>
  <c r="Y61" i="4"/>
  <c r="C61" i="4" s="1"/>
  <c r="Y62" i="4"/>
  <c r="Y63" i="4"/>
  <c r="C63" i="4" s="1"/>
  <c r="Y64" i="4"/>
  <c r="Y65" i="4"/>
  <c r="C65" i="4" s="1"/>
  <c r="Y66" i="4"/>
  <c r="C66" i="4" s="1"/>
  <c r="Y67" i="4"/>
  <c r="C67" i="4" s="1"/>
  <c r="Y68" i="4"/>
  <c r="Y69" i="4"/>
  <c r="Y70" i="4"/>
  <c r="C70" i="4" s="1"/>
  <c r="Y71" i="4"/>
  <c r="C71" i="4" s="1"/>
  <c r="Y72" i="4"/>
  <c r="C72" i="4" s="1"/>
  <c r="Y73" i="4"/>
  <c r="C73" i="4" s="1"/>
  <c r="Y74" i="4"/>
  <c r="C74" i="4" s="1"/>
  <c r="Y75" i="4"/>
  <c r="C75" i="4" s="1"/>
  <c r="Y76" i="4"/>
  <c r="C76" i="4" s="1"/>
  <c r="Y77" i="4"/>
  <c r="C77" i="4" s="1"/>
  <c r="Y78" i="4"/>
  <c r="C78" i="4" s="1"/>
  <c r="Y79" i="4"/>
  <c r="Y80" i="4"/>
  <c r="Y81" i="4"/>
  <c r="W22" i="4"/>
  <c r="X22" i="4" s="1"/>
  <c r="Y22" i="4"/>
  <c r="C22" i="4" s="1"/>
  <c r="W23" i="4"/>
  <c r="X23" i="4" s="1"/>
  <c r="Y23" i="4"/>
  <c r="W24" i="4"/>
  <c r="X24" i="4" s="1"/>
  <c r="Y24" i="4"/>
  <c r="C24" i="4" s="1"/>
  <c r="W8" i="4"/>
  <c r="X8" i="4" s="1"/>
  <c r="Y8" i="4"/>
  <c r="C8" i="4" s="1"/>
  <c r="W25" i="4"/>
  <c r="X25" i="4" s="1"/>
  <c r="Y25" i="4"/>
  <c r="C25" i="4" s="1"/>
  <c r="W53" i="4"/>
  <c r="X53" i="4" s="1"/>
  <c r="W54" i="4"/>
  <c r="X54" i="4" s="1"/>
  <c r="W2" i="4"/>
  <c r="X2" i="4" s="1"/>
  <c r="Y2" i="4"/>
  <c r="C2" i="4" s="1"/>
  <c r="W3" i="4"/>
  <c r="X3" i="4" s="1"/>
  <c r="Y3" i="4"/>
  <c r="C3" i="4" s="1"/>
  <c r="W4" i="4"/>
  <c r="X4" i="4" s="1"/>
  <c r="Y4" i="4"/>
  <c r="C4" i="4" s="1"/>
  <c r="W5" i="4"/>
  <c r="X5" i="4" s="1"/>
  <c r="Y5" i="4"/>
  <c r="C5" i="4" s="1"/>
  <c r="W55" i="4"/>
  <c r="X55" i="4" s="1"/>
  <c r="W6" i="4"/>
  <c r="X6" i="4" s="1"/>
  <c r="Y6" i="4"/>
  <c r="W7" i="4"/>
  <c r="X7" i="4" s="1"/>
  <c r="Y7" i="4"/>
  <c r="C7" i="4" s="1"/>
  <c r="W10" i="4"/>
  <c r="X10" i="4" s="1"/>
  <c r="Y10" i="4"/>
  <c r="C10" i="4" s="1"/>
  <c r="W11" i="4"/>
  <c r="X11" i="4" s="1"/>
  <c r="Y11" i="4"/>
  <c r="W12" i="4"/>
  <c r="X12" i="4" s="1"/>
  <c r="Y12" i="4"/>
  <c r="W13" i="4"/>
  <c r="X13" i="4" s="1"/>
  <c r="Y13" i="4"/>
  <c r="C13" i="4" s="1"/>
  <c r="W19" i="4"/>
  <c r="X19" i="4" s="1"/>
  <c r="Y19" i="4"/>
  <c r="C19" i="4" s="1"/>
  <c r="W14" i="4"/>
  <c r="X14" i="4" s="1"/>
  <c r="Y14" i="4"/>
  <c r="C14" i="4" s="1"/>
  <c r="W15" i="4"/>
  <c r="X15" i="4" s="1"/>
  <c r="Y15" i="4"/>
  <c r="C15" i="4" s="1"/>
  <c r="W16" i="4"/>
  <c r="X16" i="4" s="1"/>
  <c r="Y16" i="4"/>
  <c r="C16" i="4" s="1"/>
  <c r="W17" i="4"/>
  <c r="X17" i="4" s="1"/>
  <c r="Y17" i="4"/>
  <c r="C17" i="4" s="1"/>
  <c r="W18" i="4"/>
  <c r="X18" i="4" s="1"/>
  <c r="Y18" i="4"/>
  <c r="C18" i="4" s="1"/>
  <c r="W36" i="4"/>
  <c r="X36" i="4" s="1"/>
  <c r="Y36" i="4"/>
  <c r="C36" i="4" s="1"/>
  <c r="W20" i="4"/>
  <c r="X20" i="4" s="1"/>
  <c r="Y20" i="4"/>
  <c r="W56" i="4"/>
  <c r="X56" i="4" s="1"/>
  <c r="W57" i="4"/>
  <c r="X57" i="4" s="1"/>
  <c r="W58" i="4"/>
  <c r="X58" i="4" s="1"/>
  <c r="W59" i="4"/>
  <c r="X59" i="4" s="1"/>
  <c r="W60" i="4"/>
  <c r="X60" i="4" s="1"/>
  <c r="W61" i="4"/>
  <c r="X61" i="4" s="1"/>
  <c r="W62" i="4"/>
  <c r="X62" i="4" s="1"/>
  <c r="W37" i="4"/>
  <c r="X37" i="4" s="1"/>
  <c r="Y37" i="4"/>
  <c r="C37" i="4" s="1"/>
  <c r="W39" i="4"/>
  <c r="X39" i="4" s="1"/>
  <c r="Y39" i="4"/>
  <c r="C39" i="4" s="1"/>
  <c r="W26" i="4"/>
  <c r="X26" i="4" s="1"/>
  <c r="Y26" i="4"/>
  <c r="C26" i="4" s="1"/>
  <c r="W63" i="4"/>
  <c r="X63" i="4" s="1"/>
  <c r="W44" i="4"/>
  <c r="X44" i="4" s="1"/>
  <c r="Y44" i="4"/>
  <c r="C44" i="4" s="1"/>
  <c r="W9" i="4"/>
  <c r="X9" i="4" s="1"/>
  <c r="Y9" i="4"/>
  <c r="W32" i="4"/>
  <c r="X32" i="4" s="1"/>
  <c r="Y32" i="4"/>
  <c r="C32" i="4" s="1"/>
  <c r="W64" i="4"/>
  <c r="X64" i="4" s="1"/>
  <c r="W65" i="4"/>
  <c r="X65" i="4" s="1"/>
  <c r="W66" i="4"/>
  <c r="X66" i="4" s="1"/>
  <c r="W67" i="4"/>
  <c r="X67" i="4" s="1"/>
  <c r="W68" i="4"/>
  <c r="X68" i="4" s="1"/>
  <c r="W69" i="4"/>
  <c r="X69" i="4" s="1"/>
  <c r="W70" i="4"/>
  <c r="X70" i="4" s="1"/>
  <c r="W38" i="4"/>
  <c r="X38" i="4" s="1"/>
  <c r="Y38" i="4"/>
  <c r="C38" i="4" s="1"/>
  <c r="W40" i="4"/>
  <c r="X40" i="4" s="1"/>
  <c r="Y40" i="4"/>
  <c r="C40" i="4" s="1"/>
  <c r="W41" i="4"/>
  <c r="X41" i="4" s="1"/>
  <c r="Y41" i="4"/>
  <c r="C41" i="4" s="1"/>
  <c r="W42" i="4"/>
  <c r="X42" i="4" s="1"/>
  <c r="Y42" i="4"/>
  <c r="C42" i="4" s="1"/>
  <c r="W71" i="4"/>
  <c r="X71" i="4" s="1"/>
  <c r="W45" i="4"/>
  <c r="X45" i="4" s="1"/>
  <c r="Y45" i="4"/>
  <c r="C45" i="4" s="1"/>
  <c r="W46" i="4"/>
  <c r="X46" i="4" s="1"/>
  <c r="Y46" i="4"/>
  <c r="C46" i="4" s="1"/>
  <c r="W47" i="4"/>
  <c r="X47" i="4" s="1"/>
  <c r="Y47" i="4"/>
  <c r="C47" i="4" s="1"/>
  <c r="W48" i="4"/>
  <c r="X48" i="4" s="1"/>
  <c r="Y48" i="4"/>
  <c r="C48" i="4" s="1"/>
  <c r="W50" i="4"/>
  <c r="X50" i="4" s="1"/>
  <c r="Y50" i="4"/>
  <c r="C50" i="4" s="1"/>
  <c r="W51" i="4"/>
  <c r="X51" i="4" s="1"/>
  <c r="Y51" i="4"/>
  <c r="C51" i="4" s="1"/>
  <c r="W52" i="4"/>
  <c r="X52" i="4" s="1"/>
  <c r="Y52" i="4"/>
  <c r="C52" i="4" s="1"/>
  <c r="W72" i="4"/>
  <c r="X72" i="4" s="1"/>
  <c r="W73" i="4"/>
  <c r="X73" i="4" s="1"/>
  <c r="W74" i="4"/>
  <c r="X74" i="4" s="1"/>
  <c r="W75" i="4"/>
  <c r="X75" i="4" s="1"/>
  <c r="W76" i="4"/>
  <c r="X76" i="4" s="1"/>
  <c r="W77" i="4"/>
  <c r="X77" i="4" s="1"/>
  <c r="W78" i="4"/>
  <c r="X78" i="4" s="1"/>
  <c r="W27" i="4"/>
  <c r="X27" i="4" s="1"/>
  <c r="Y27" i="4"/>
  <c r="C27" i="4" s="1"/>
  <c r="W28" i="4"/>
  <c r="X28" i="4" s="1"/>
  <c r="Y28" i="4"/>
  <c r="C28" i="4" s="1"/>
  <c r="W29" i="4"/>
  <c r="X29" i="4" s="1"/>
  <c r="Y29" i="4"/>
  <c r="C29" i="4" s="1"/>
  <c r="W30" i="4"/>
  <c r="X30" i="4" s="1"/>
  <c r="Y30" i="4"/>
  <c r="W33" i="4"/>
  <c r="X33" i="4" s="1"/>
  <c r="Y33" i="4"/>
  <c r="W34" i="4"/>
  <c r="X34" i="4" s="1"/>
  <c r="Y34" i="4"/>
  <c r="C34" i="4" s="1"/>
  <c r="W35" i="4"/>
  <c r="X35" i="4" s="1"/>
  <c r="Y35" i="4"/>
  <c r="C35" i="4" s="1"/>
  <c r="W79" i="4"/>
  <c r="X79" i="4" s="1"/>
  <c r="W80" i="4"/>
  <c r="X80" i="4" s="1"/>
  <c r="W31" i="4"/>
  <c r="X31" i="4" s="1"/>
  <c r="Y31" i="4"/>
  <c r="C31" i="4" s="1"/>
  <c r="W43" i="4"/>
  <c r="X43" i="4" s="1"/>
  <c r="Y43" i="4"/>
  <c r="W49" i="4"/>
  <c r="X49" i="4" s="1"/>
  <c r="Y49" i="4"/>
  <c r="C49" i="4" s="1"/>
  <c r="W81" i="4"/>
  <c r="X81" i="4" s="1"/>
  <c r="F3" i="4"/>
  <c r="F12" i="4"/>
  <c r="F13" i="4"/>
  <c r="F25" i="4"/>
  <c r="F2" i="4"/>
  <c r="F4" i="4"/>
  <c r="F5" i="4"/>
  <c r="F6" i="4"/>
  <c r="F7" i="4"/>
  <c r="F8" i="4"/>
  <c r="F9" i="4"/>
  <c r="F10" i="4"/>
  <c r="F11" i="4"/>
  <c r="F14" i="4"/>
  <c r="F15" i="4"/>
  <c r="F16" i="4"/>
  <c r="F17" i="4"/>
  <c r="F18" i="4"/>
  <c r="F19" i="4"/>
  <c r="F20" i="4"/>
  <c r="F21" i="4"/>
  <c r="F22" i="4"/>
  <c r="F23" i="4"/>
  <c r="F24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66" i="4"/>
  <c r="G40" i="4"/>
  <c r="G32" i="4"/>
  <c r="I32" i="4" s="1"/>
  <c r="G43" i="4"/>
  <c r="I43" i="4" s="1"/>
  <c r="G31" i="4"/>
  <c r="G30" i="4"/>
  <c r="G29" i="4"/>
  <c r="G28" i="4"/>
  <c r="G27" i="4"/>
  <c r="B22" i="4"/>
  <c r="B23" i="4"/>
  <c r="B24" i="4"/>
  <c r="B8" i="4"/>
  <c r="B25" i="4"/>
  <c r="B53" i="4"/>
  <c r="B54" i="4"/>
  <c r="B2" i="4"/>
  <c r="B3" i="4"/>
  <c r="B4" i="4"/>
  <c r="B5" i="4"/>
  <c r="B55" i="4"/>
  <c r="B6" i="4"/>
  <c r="B7" i="4"/>
  <c r="B10" i="4"/>
  <c r="B11" i="4"/>
  <c r="B12" i="4"/>
  <c r="B13" i="4"/>
  <c r="B19" i="4"/>
  <c r="B14" i="4"/>
  <c r="B15" i="4"/>
  <c r="B16" i="4"/>
  <c r="B17" i="4"/>
  <c r="B18" i="4"/>
  <c r="B36" i="4"/>
  <c r="B20" i="4"/>
  <c r="B56" i="4"/>
  <c r="B57" i="4"/>
  <c r="B58" i="4"/>
  <c r="B59" i="4"/>
  <c r="B60" i="4"/>
  <c r="B61" i="4"/>
  <c r="B62" i="4"/>
  <c r="B37" i="4"/>
  <c r="B39" i="4"/>
  <c r="B26" i="4"/>
  <c r="B63" i="4"/>
  <c r="B44" i="4"/>
  <c r="B9" i="4"/>
  <c r="B32" i="4"/>
  <c r="B64" i="4"/>
  <c r="B65" i="4"/>
  <c r="B66" i="4"/>
  <c r="B67" i="4"/>
  <c r="B68" i="4"/>
  <c r="B69" i="4"/>
  <c r="B70" i="4"/>
  <c r="B38" i="4"/>
  <c r="B40" i="4"/>
  <c r="B41" i="4"/>
  <c r="B42" i="4"/>
  <c r="B71" i="4"/>
  <c r="B45" i="4"/>
  <c r="B46" i="4"/>
  <c r="B47" i="4"/>
  <c r="B48" i="4"/>
  <c r="B50" i="4"/>
  <c r="B51" i="4"/>
  <c r="B52" i="4"/>
  <c r="B72" i="4"/>
  <c r="B73" i="4"/>
  <c r="B74" i="4"/>
  <c r="B75" i="4"/>
  <c r="B76" i="4"/>
  <c r="B77" i="4"/>
  <c r="B78" i="4"/>
  <c r="B27" i="4"/>
  <c r="B28" i="4"/>
  <c r="B29" i="4"/>
  <c r="B30" i="4"/>
  <c r="B33" i="4"/>
  <c r="B34" i="4"/>
  <c r="B35" i="4"/>
  <c r="B79" i="4"/>
  <c r="B80" i="4"/>
  <c r="B31" i="4"/>
  <c r="B43" i="4"/>
  <c r="B49" i="4"/>
  <c r="B81" i="4"/>
  <c r="B21" i="4"/>
  <c r="C69" i="4"/>
  <c r="W21" i="4"/>
  <c r="X21" i="4" s="1"/>
  <c r="C80" i="4"/>
  <c r="C64" i="4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73" i="9"/>
  <c r="B74" i="9"/>
  <c r="B75" i="9"/>
  <c r="B76" i="9"/>
  <c r="B31" i="9"/>
  <c r="B77" i="9"/>
  <c r="B78" i="9"/>
  <c r="B79" i="9"/>
  <c r="B37" i="9"/>
  <c r="B38" i="9"/>
  <c r="B40" i="9"/>
  <c r="B80" i="9"/>
  <c r="B49" i="9"/>
  <c r="B64" i="9"/>
  <c r="B65" i="9"/>
  <c r="B66" i="9"/>
  <c r="B53" i="9"/>
  <c r="B54" i="9"/>
  <c r="B55" i="9"/>
  <c r="B56" i="9"/>
  <c r="B26" i="9"/>
  <c r="B27" i="9"/>
  <c r="B28" i="9"/>
  <c r="B29" i="9"/>
  <c r="B33" i="9"/>
  <c r="B34" i="9"/>
  <c r="B35" i="9"/>
  <c r="B57" i="9"/>
  <c r="B58" i="9"/>
  <c r="B30" i="9"/>
  <c r="B41" i="9"/>
  <c r="B44" i="9"/>
  <c r="B32" i="9"/>
  <c r="B59" i="9"/>
  <c r="B60" i="9"/>
  <c r="B61" i="9"/>
  <c r="B62" i="9"/>
  <c r="B63" i="9"/>
  <c r="B36" i="9"/>
  <c r="B39" i="9"/>
  <c r="B42" i="9"/>
  <c r="B43" i="9"/>
  <c r="B45" i="9"/>
  <c r="B46" i="9"/>
  <c r="B47" i="9"/>
  <c r="B48" i="9"/>
  <c r="B50" i="9"/>
  <c r="B51" i="9"/>
  <c r="B52" i="9"/>
  <c r="B67" i="9"/>
  <c r="B68" i="9"/>
  <c r="B69" i="9"/>
  <c r="B70" i="9"/>
  <c r="B71" i="9"/>
  <c r="B72" i="9"/>
  <c r="B81" i="9"/>
  <c r="B2" i="9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56" i="4"/>
  <c r="L57" i="4"/>
  <c r="L58" i="4"/>
  <c r="L59" i="4"/>
  <c r="L26" i="4"/>
  <c r="L60" i="4"/>
  <c r="L61" i="4"/>
  <c r="L62" i="4"/>
  <c r="L36" i="4"/>
  <c r="L37" i="4"/>
  <c r="L39" i="4"/>
  <c r="L63" i="4"/>
  <c r="L44" i="4"/>
  <c r="L53" i="4"/>
  <c r="L54" i="4"/>
  <c r="L55" i="4"/>
  <c r="L2" i="4"/>
  <c r="G3" i="4"/>
  <c r="G12" i="4"/>
  <c r="G13" i="4"/>
  <c r="G25" i="4"/>
  <c r="G26" i="4"/>
  <c r="N2" i="4"/>
  <c r="M2" i="4"/>
  <c r="M53" i="4"/>
  <c r="N53" i="4"/>
  <c r="M54" i="4"/>
  <c r="N54" i="4"/>
  <c r="M3" i="4"/>
  <c r="N3" i="4"/>
  <c r="M4" i="4"/>
  <c r="N4" i="4"/>
  <c r="M5" i="4"/>
  <c r="N5" i="4"/>
  <c r="M55" i="4"/>
  <c r="N55" i="4"/>
  <c r="M6" i="4"/>
  <c r="N6" i="4"/>
  <c r="M7" i="4"/>
  <c r="N7" i="4"/>
  <c r="M56" i="4"/>
  <c r="N56" i="4"/>
  <c r="M57" i="4"/>
  <c r="N57" i="4"/>
  <c r="M58" i="4"/>
  <c r="N58" i="4"/>
  <c r="M59" i="4"/>
  <c r="N59" i="4"/>
  <c r="M60" i="4"/>
  <c r="N60" i="4"/>
  <c r="M61" i="4"/>
  <c r="N61" i="4"/>
  <c r="M62" i="4"/>
  <c r="N62" i="4"/>
  <c r="M63" i="4"/>
  <c r="N63" i="4"/>
  <c r="C62" i="4"/>
  <c r="C56" i="4"/>
  <c r="C12" i="4"/>
  <c r="C23" i="4"/>
  <c r="Y21" i="4"/>
  <c r="C21" i="4" s="1"/>
  <c r="M22" i="9" l="1"/>
  <c r="J54" i="4"/>
  <c r="M3" i="13"/>
  <c r="M22" i="13"/>
  <c r="L4" i="13"/>
  <c r="O4" i="13" s="1"/>
  <c r="P4" i="13" s="1"/>
  <c r="L24" i="13"/>
  <c r="O24" i="13" s="1"/>
  <c r="P24" i="13" s="1"/>
  <c r="M32" i="9"/>
  <c r="M53" i="9"/>
  <c r="M73" i="9"/>
  <c r="M66" i="9"/>
  <c r="M25" i="9"/>
  <c r="L7" i="9"/>
  <c r="O7" i="9" s="1"/>
  <c r="P7" i="9" s="1"/>
  <c r="L23" i="13"/>
  <c r="O23" i="13" s="1"/>
  <c r="P23" i="13" s="1"/>
  <c r="M23" i="9"/>
  <c r="M49" i="9"/>
  <c r="M2" i="9"/>
  <c r="L13" i="13"/>
  <c r="O13" i="13" s="1"/>
  <c r="P13" i="13" s="1"/>
  <c r="M32" i="13"/>
  <c r="M43" i="13"/>
  <c r="M50" i="9"/>
  <c r="M41" i="9"/>
  <c r="M24" i="9"/>
  <c r="M8" i="9"/>
  <c r="L5" i="9"/>
  <c r="O5" i="9" s="1"/>
  <c r="P5" i="9" s="1"/>
  <c r="M4" i="13"/>
  <c r="L14" i="13"/>
  <c r="O14" i="13" s="1"/>
  <c r="P14" i="13" s="1"/>
  <c r="M23" i="13"/>
  <c r="M33" i="13"/>
  <c r="L44" i="13"/>
  <c r="O44" i="13" s="1"/>
  <c r="P44" i="13" s="1"/>
  <c r="M30" i="9"/>
  <c r="M14" i="13"/>
  <c r="M47" i="9"/>
  <c r="M58" i="9"/>
  <c r="M6" i="9"/>
  <c r="M40" i="9"/>
  <c r="L5" i="13"/>
  <c r="O5" i="13" s="1"/>
  <c r="P5" i="13" s="1"/>
  <c r="L15" i="13"/>
  <c r="O15" i="13" s="1"/>
  <c r="P15" i="13" s="1"/>
  <c r="M24" i="13"/>
  <c r="Q24" i="13" s="1"/>
  <c r="M35" i="13"/>
  <c r="M45" i="13"/>
  <c r="M48" i="9"/>
  <c r="M34" i="13"/>
  <c r="M46" i="9"/>
  <c r="M57" i="9"/>
  <c r="M80" i="9"/>
  <c r="M21" i="9"/>
  <c r="M70" i="9"/>
  <c r="L6" i="13"/>
  <c r="O6" i="13" s="1"/>
  <c r="P6" i="13" s="1"/>
  <c r="M15" i="13"/>
  <c r="M25" i="13"/>
  <c r="L36" i="13"/>
  <c r="O36" i="13" s="1"/>
  <c r="P36" i="13" s="1"/>
  <c r="L45" i="13"/>
  <c r="O45" i="13" s="1"/>
  <c r="P45" i="13" s="1"/>
  <c r="M45" i="9"/>
  <c r="M35" i="9"/>
  <c r="M20" i="9"/>
  <c r="M4" i="9"/>
  <c r="M69" i="9"/>
  <c r="M6" i="13"/>
  <c r="L16" i="13"/>
  <c r="O16" i="13" s="1"/>
  <c r="P16" i="13" s="1"/>
  <c r="M26" i="13"/>
  <c r="M36" i="13"/>
  <c r="L46" i="13"/>
  <c r="O46" i="13" s="1"/>
  <c r="P46" i="13" s="1"/>
  <c r="M43" i="9"/>
  <c r="M34" i="9"/>
  <c r="M38" i="9"/>
  <c r="M19" i="9"/>
  <c r="M3" i="9"/>
  <c r="L49" i="9"/>
  <c r="O49" i="9" s="1"/>
  <c r="P49" i="9" s="1"/>
  <c r="M52" i="9"/>
  <c r="L7" i="13"/>
  <c r="O7" i="13" s="1"/>
  <c r="P7" i="13" s="1"/>
  <c r="M16" i="13"/>
  <c r="M27" i="13"/>
  <c r="M37" i="13"/>
  <c r="M46" i="13"/>
  <c r="L10" i="9"/>
  <c r="O10" i="9" s="1"/>
  <c r="P10" i="9" s="1"/>
  <c r="M42" i="9"/>
  <c r="M37" i="9"/>
  <c r="M18" i="9"/>
  <c r="L40" i="9"/>
  <c r="O40" i="9" s="1"/>
  <c r="P40" i="9" s="1"/>
  <c r="M65" i="9"/>
  <c r="M7" i="13"/>
  <c r="M17" i="13"/>
  <c r="L28" i="13"/>
  <c r="O28" i="13" s="1"/>
  <c r="P28" i="13" s="1"/>
  <c r="L37" i="13"/>
  <c r="O37" i="13" s="1"/>
  <c r="P37" i="13" s="1"/>
  <c r="L47" i="13"/>
  <c r="O47" i="13" s="1"/>
  <c r="P47" i="13" s="1"/>
  <c r="M13" i="13"/>
  <c r="M44" i="9"/>
  <c r="L81" i="9"/>
  <c r="O81" i="9" s="1"/>
  <c r="P81" i="9" s="1"/>
  <c r="M39" i="9"/>
  <c r="L29" i="9"/>
  <c r="O29" i="9" s="1"/>
  <c r="P29" i="9" s="1"/>
  <c r="M79" i="9"/>
  <c r="M17" i="9"/>
  <c r="L70" i="9"/>
  <c r="O70" i="9" s="1"/>
  <c r="P70" i="9" s="1"/>
  <c r="M64" i="9"/>
  <c r="L8" i="13"/>
  <c r="O8" i="13" s="1"/>
  <c r="P8" i="13" s="1"/>
  <c r="M18" i="13"/>
  <c r="M28" i="13"/>
  <c r="L38" i="13"/>
  <c r="O38" i="13" s="1"/>
  <c r="P38" i="13" s="1"/>
  <c r="M47" i="13"/>
  <c r="L32" i="13"/>
  <c r="O32" i="13" s="1"/>
  <c r="P32" i="13" s="1"/>
  <c r="M44" i="13"/>
  <c r="M72" i="9"/>
  <c r="M36" i="9"/>
  <c r="M28" i="9"/>
  <c r="M78" i="9"/>
  <c r="M16" i="9"/>
  <c r="L69" i="9"/>
  <c r="O69" i="9" s="1"/>
  <c r="P69" i="9" s="1"/>
  <c r="M33" i="9"/>
  <c r="M8" i="13"/>
  <c r="M19" i="13"/>
  <c r="M29" i="13"/>
  <c r="M38" i="13"/>
  <c r="L48" i="13"/>
  <c r="O48" i="13" s="1"/>
  <c r="P48" i="13" s="1"/>
  <c r="M52" i="13"/>
  <c r="M71" i="9"/>
  <c r="M63" i="9"/>
  <c r="M27" i="9"/>
  <c r="M77" i="9"/>
  <c r="M15" i="9"/>
  <c r="L52" i="9"/>
  <c r="O52" i="9" s="1"/>
  <c r="P52" i="9" s="1"/>
  <c r="M26" i="9"/>
  <c r="M9" i="13"/>
  <c r="L20" i="13"/>
  <c r="O20" i="13" s="1"/>
  <c r="P20" i="13" s="1"/>
  <c r="L29" i="13"/>
  <c r="O29" i="13" s="1"/>
  <c r="P29" i="13" s="1"/>
  <c r="L39" i="13"/>
  <c r="O39" i="13" s="1"/>
  <c r="P39" i="13" s="1"/>
  <c r="M48" i="13"/>
  <c r="M51" i="9"/>
  <c r="M5" i="13"/>
  <c r="M62" i="9"/>
  <c r="M31" i="9"/>
  <c r="M14" i="9"/>
  <c r="L65" i="9"/>
  <c r="O65" i="9" s="1"/>
  <c r="P65" i="9" s="1"/>
  <c r="M10" i="9"/>
  <c r="M10" i="13"/>
  <c r="M20" i="13"/>
  <c r="L30" i="13"/>
  <c r="O30" i="13" s="1"/>
  <c r="P30" i="13" s="1"/>
  <c r="M39" i="13"/>
  <c r="M49" i="13"/>
  <c r="L61" i="9"/>
  <c r="O61" i="9" s="1"/>
  <c r="P61" i="9" s="1"/>
  <c r="M76" i="9"/>
  <c r="M13" i="9"/>
  <c r="L64" i="9"/>
  <c r="O64" i="9" s="1"/>
  <c r="P64" i="9" s="1"/>
  <c r="M7" i="9"/>
  <c r="M11" i="13"/>
  <c r="M21" i="13"/>
  <c r="M30" i="13"/>
  <c r="L40" i="13"/>
  <c r="O40" i="13" s="1"/>
  <c r="P40" i="13" s="1"/>
  <c r="M50" i="13"/>
  <c r="M68" i="9"/>
  <c r="M60" i="9"/>
  <c r="M55" i="9"/>
  <c r="M75" i="9"/>
  <c r="M12" i="9"/>
  <c r="L33" i="9"/>
  <c r="O33" i="9" s="1"/>
  <c r="P33" i="9" s="1"/>
  <c r="M5" i="9"/>
  <c r="L12" i="13"/>
  <c r="O12" i="13" s="1"/>
  <c r="P12" i="13" s="1"/>
  <c r="L21" i="13"/>
  <c r="O21" i="13" s="1"/>
  <c r="P21" i="13" s="1"/>
  <c r="L31" i="13"/>
  <c r="O31" i="13" s="1"/>
  <c r="P31" i="13" s="1"/>
  <c r="M40" i="13"/>
  <c r="M51" i="13"/>
  <c r="M42" i="13"/>
  <c r="M9" i="9"/>
  <c r="M67" i="9"/>
  <c r="M59" i="9"/>
  <c r="M54" i="9"/>
  <c r="M74" i="9"/>
  <c r="M11" i="9"/>
  <c r="L26" i="9"/>
  <c r="O26" i="9" s="1"/>
  <c r="P26" i="9" s="1"/>
  <c r="M2" i="13"/>
  <c r="M12" i="13"/>
  <c r="L22" i="13"/>
  <c r="O22" i="13" s="1"/>
  <c r="P22" i="13" s="1"/>
  <c r="M31" i="13"/>
  <c r="M41" i="13"/>
  <c r="L52" i="13"/>
  <c r="O52" i="13" s="1"/>
  <c r="P52" i="13" s="1"/>
  <c r="L2" i="13"/>
  <c r="O2" i="13" s="1"/>
  <c r="P2" i="13" s="1"/>
  <c r="L10" i="13"/>
  <c r="O10" i="13" s="1"/>
  <c r="P10" i="13" s="1"/>
  <c r="L18" i="13"/>
  <c r="O18" i="13" s="1"/>
  <c r="P18" i="13" s="1"/>
  <c r="L26" i="13"/>
  <c r="O26" i="13" s="1"/>
  <c r="P26" i="13" s="1"/>
  <c r="L34" i="13"/>
  <c r="O34" i="13" s="1"/>
  <c r="P34" i="13" s="1"/>
  <c r="L42" i="13"/>
  <c r="O42" i="13" s="1"/>
  <c r="P42" i="13" s="1"/>
  <c r="L50" i="13"/>
  <c r="O50" i="13" s="1"/>
  <c r="P50" i="13" s="1"/>
  <c r="L3" i="13"/>
  <c r="O3" i="13" s="1"/>
  <c r="P3" i="13" s="1"/>
  <c r="L11" i="13"/>
  <c r="O11" i="13" s="1"/>
  <c r="P11" i="13" s="1"/>
  <c r="L19" i="13"/>
  <c r="O19" i="13" s="1"/>
  <c r="P19" i="13" s="1"/>
  <c r="L27" i="13"/>
  <c r="O27" i="13" s="1"/>
  <c r="P27" i="13" s="1"/>
  <c r="L35" i="13"/>
  <c r="O35" i="13" s="1"/>
  <c r="P35" i="13" s="1"/>
  <c r="L43" i="13"/>
  <c r="O43" i="13" s="1"/>
  <c r="P43" i="13" s="1"/>
  <c r="L51" i="13"/>
  <c r="O51" i="13" s="1"/>
  <c r="P51" i="13" s="1"/>
  <c r="L9" i="13"/>
  <c r="O9" i="13" s="1"/>
  <c r="P9" i="13" s="1"/>
  <c r="L17" i="13"/>
  <c r="O17" i="13" s="1"/>
  <c r="P17" i="13" s="1"/>
  <c r="L25" i="13"/>
  <c r="O25" i="13" s="1"/>
  <c r="P25" i="13" s="1"/>
  <c r="L33" i="13"/>
  <c r="O33" i="13" s="1"/>
  <c r="P33" i="13" s="1"/>
  <c r="L41" i="13"/>
  <c r="O41" i="13" s="1"/>
  <c r="P41" i="13" s="1"/>
  <c r="L49" i="13"/>
  <c r="O49" i="13" s="1"/>
  <c r="P49" i="13" s="1"/>
  <c r="L21" i="9"/>
  <c r="O21" i="9" s="1"/>
  <c r="P21" i="9" s="1"/>
  <c r="L71" i="9"/>
  <c r="O71" i="9" s="1"/>
  <c r="P71" i="9" s="1"/>
  <c r="L36" i="9"/>
  <c r="O36" i="9" s="1"/>
  <c r="P36" i="9" s="1"/>
  <c r="L34" i="9"/>
  <c r="O34" i="9" s="1"/>
  <c r="P34" i="9" s="1"/>
  <c r="L11" i="9"/>
  <c r="O11" i="9" s="1"/>
  <c r="P11" i="9" s="1"/>
  <c r="L80" i="9"/>
  <c r="O80" i="9" s="1"/>
  <c r="P80" i="9" s="1"/>
  <c r="L68" i="9"/>
  <c r="O68" i="9" s="1"/>
  <c r="P68" i="9" s="1"/>
  <c r="L63" i="9"/>
  <c r="O63" i="9" s="1"/>
  <c r="P63" i="9" s="1"/>
  <c r="L28" i="9"/>
  <c r="O28" i="9" s="1"/>
  <c r="P28" i="9" s="1"/>
  <c r="L6" i="9"/>
  <c r="O6" i="9" s="1"/>
  <c r="P6" i="9" s="1"/>
  <c r="M81" i="9"/>
  <c r="M29" i="9"/>
  <c r="L31" i="9"/>
  <c r="O31" i="9" s="1"/>
  <c r="P31" i="9" s="1"/>
  <c r="L67" i="9"/>
  <c r="O67" i="9" s="1"/>
  <c r="P67" i="9" s="1"/>
  <c r="L62" i="9"/>
  <c r="O62" i="9" s="1"/>
  <c r="P62" i="9" s="1"/>
  <c r="L27" i="9"/>
  <c r="O27" i="9" s="1"/>
  <c r="P27" i="9" s="1"/>
  <c r="L55" i="9"/>
  <c r="O55" i="9" s="1"/>
  <c r="P55" i="9" s="1"/>
  <c r="L38" i="9"/>
  <c r="O38" i="9" s="1"/>
  <c r="P38" i="9" s="1"/>
  <c r="L51" i="9"/>
  <c r="O51" i="9" s="1"/>
  <c r="P51" i="9" s="1"/>
  <c r="L60" i="9"/>
  <c r="O60" i="9" s="1"/>
  <c r="P60" i="9" s="1"/>
  <c r="L20" i="9"/>
  <c r="O20" i="9" s="1"/>
  <c r="P20" i="9" s="1"/>
  <c r="L4" i="9"/>
  <c r="O4" i="9" s="1"/>
  <c r="P4" i="9" s="1"/>
  <c r="L79" i="9"/>
  <c r="O79" i="9" s="1"/>
  <c r="P79" i="9" s="1"/>
  <c r="L50" i="9"/>
  <c r="O50" i="9" s="1"/>
  <c r="P50" i="9" s="1"/>
  <c r="L59" i="9"/>
  <c r="O59" i="9" s="1"/>
  <c r="P59" i="9" s="1"/>
  <c r="L56" i="9"/>
  <c r="O56" i="9" s="1"/>
  <c r="P56" i="9" s="1"/>
  <c r="L3" i="9"/>
  <c r="O3" i="9" s="1"/>
  <c r="P3" i="9" s="1"/>
  <c r="L78" i="9"/>
  <c r="O78" i="9" s="1"/>
  <c r="P78" i="9" s="1"/>
  <c r="L48" i="9"/>
  <c r="O48" i="9" s="1"/>
  <c r="P48" i="9" s="1"/>
  <c r="L32" i="9"/>
  <c r="O32" i="9" s="1"/>
  <c r="P32" i="9" s="1"/>
  <c r="L18" i="9"/>
  <c r="O18" i="9" s="1"/>
  <c r="P18" i="9" s="1"/>
  <c r="L2" i="9"/>
  <c r="O2" i="9" s="1"/>
  <c r="P2" i="9" s="1"/>
  <c r="L77" i="9"/>
  <c r="O77" i="9" s="1"/>
  <c r="P77" i="9" s="1"/>
  <c r="L47" i="9"/>
  <c r="O47" i="9" s="1"/>
  <c r="P47" i="9" s="1"/>
  <c r="L9" i="9"/>
  <c r="O9" i="9" s="1"/>
  <c r="P9" i="9" s="1"/>
  <c r="L17" i="9"/>
  <c r="O17" i="9" s="1"/>
  <c r="P17" i="9" s="1"/>
  <c r="L54" i="9"/>
  <c r="O54" i="9" s="1"/>
  <c r="P54" i="9" s="1"/>
  <c r="M61" i="9"/>
  <c r="L76" i="9"/>
  <c r="O76" i="9" s="1"/>
  <c r="P76" i="9" s="1"/>
  <c r="L46" i="9"/>
  <c r="O46" i="9" s="1"/>
  <c r="P46" i="9" s="1"/>
  <c r="L44" i="9"/>
  <c r="O44" i="9" s="1"/>
  <c r="P44" i="9" s="1"/>
  <c r="L16" i="9"/>
  <c r="O16" i="9" s="1"/>
  <c r="P16" i="9" s="1"/>
  <c r="L53" i="9"/>
  <c r="O53" i="9" s="1"/>
  <c r="P53" i="9" s="1"/>
  <c r="L75" i="9"/>
  <c r="O75" i="9" s="1"/>
  <c r="P75" i="9" s="1"/>
  <c r="L45" i="9"/>
  <c r="O45" i="9" s="1"/>
  <c r="P45" i="9" s="1"/>
  <c r="L41" i="9"/>
  <c r="O41" i="9" s="1"/>
  <c r="P41" i="9" s="1"/>
  <c r="L15" i="9"/>
  <c r="O15" i="9" s="1"/>
  <c r="P15" i="9" s="1"/>
  <c r="L25" i="9"/>
  <c r="O25" i="9" s="1"/>
  <c r="P25" i="9" s="1"/>
  <c r="L74" i="9"/>
  <c r="O74" i="9" s="1"/>
  <c r="P74" i="9" s="1"/>
  <c r="L66" i="9"/>
  <c r="O66" i="9" s="1"/>
  <c r="P66" i="9" s="1"/>
  <c r="L30" i="9"/>
  <c r="O30" i="9" s="1"/>
  <c r="P30" i="9" s="1"/>
  <c r="L14" i="9"/>
  <c r="O14" i="9" s="1"/>
  <c r="P14" i="9" s="1"/>
  <c r="L24" i="9"/>
  <c r="O24" i="9" s="1"/>
  <c r="P24" i="9" s="1"/>
  <c r="L73" i="9"/>
  <c r="O73" i="9" s="1"/>
  <c r="P73" i="9" s="1"/>
  <c r="L43" i="9"/>
  <c r="O43" i="9" s="1"/>
  <c r="P43" i="9" s="1"/>
  <c r="L58" i="9"/>
  <c r="O58" i="9" s="1"/>
  <c r="P58" i="9" s="1"/>
  <c r="L19" i="9"/>
  <c r="O19" i="9" s="1"/>
  <c r="P19" i="9" s="1"/>
  <c r="L8" i="9"/>
  <c r="O8" i="9" s="1"/>
  <c r="P8" i="9" s="1"/>
  <c r="L72" i="9"/>
  <c r="O72" i="9" s="1"/>
  <c r="P72" i="9" s="1"/>
  <c r="L42" i="9"/>
  <c r="O42" i="9" s="1"/>
  <c r="P42" i="9" s="1"/>
  <c r="L57" i="9"/>
  <c r="O57" i="9" s="1"/>
  <c r="P57" i="9" s="1"/>
  <c r="L13" i="9"/>
  <c r="O13" i="9" s="1"/>
  <c r="P13" i="9" s="1"/>
  <c r="L23" i="9"/>
  <c r="O23" i="9" s="1"/>
  <c r="P23" i="9" s="1"/>
  <c r="L37" i="9"/>
  <c r="O37" i="9" s="1"/>
  <c r="P37" i="9" s="1"/>
  <c r="L39" i="9"/>
  <c r="O39" i="9" s="1"/>
  <c r="P39" i="9" s="1"/>
  <c r="L35" i="9"/>
  <c r="O35" i="9" s="1"/>
  <c r="P35" i="9" s="1"/>
  <c r="L12" i="9"/>
  <c r="O12" i="9" s="1"/>
  <c r="P12" i="9" s="1"/>
  <c r="L22" i="9"/>
  <c r="O22" i="9" s="1"/>
  <c r="P22" i="9" s="1"/>
  <c r="J53" i="4"/>
  <c r="G7" i="5"/>
  <c r="F30" i="5"/>
  <c r="K27" i="5"/>
  <c r="G23" i="5"/>
  <c r="V42" i="5"/>
  <c r="X44" i="5"/>
  <c r="AA2" i="5"/>
  <c r="I25" i="5"/>
  <c r="V3" i="5"/>
  <c r="L20" i="5"/>
  <c r="W3" i="5"/>
  <c r="J18" i="5"/>
  <c r="H16" i="5"/>
  <c r="F14" i="5"/>
  <c r="K11" i="5"/>
  <c r="G2" i="5"/>
  <c r="I9" i="5"/>
  <c r="K43" i="5"/>
  <c r="I41" i="5"/>
  <c r="L4" i="5"/>
  <c r="K4" i="5"/>
  <c r="G39" i="5"/>
  <c r="L36" i="5"/>
  <c r="J34" i="5"/>
  <c r="H32" i="5"/>
  <c r="K45" i="5"/>
  <c r="I43" i="5"/>
  <c r="G41" i="5"/>
  <c r="L38" i="5"/>
  <c r="J36" i="5"/>
  <c r="H34" i="5"/>
  <c r="F32" i="5"/>
  <c r="K29" i="5"/>
  <c r="I27" i="5"/>
  <c r="G25" i="5"/>
  <c r="L22" i="5"/>
  <c r="J20" i="5"/>
  <c r="H18" i="5"/>
  <c r="F16" i="5"/>
  <c r="K13" i="5"/>
  <c r="I11" i="5"/>
  <c r="G9" i="5"/>
  <c r="L6" i="5"/>
  <c r="J4" i="5"/>
  <c r="Y2" i="5"/>
  <c r="V44" i="5"/>
  <c r="AA41" i="5"/>
  <c r="Y39" i="5"/>
  <c r="W37" i="5"/>
  <c r="AB34" i="5"/>
  <c r="Z32" i="5"/>
  <c r="X30" i="5"/>
  <c r="V28" i="5"/>
  <c r="AA25" i="5"/>
  <c r="Y23" i="5"/>
  <c r="W21" i="5"/>
  <c r="AB18" i="5"/>
  <c r="Z16" i="5"/>
  <c r="X14" i="5"/>
  <c r="V12" i="5"/>
  <c r="AA9" i="5"/>
  <c r="Y7" i="5"/>
  <c r="W5" i="5"/>
  <c r="Z31" i="4"/>
  <c r="Z14" i="4"/>
  <c r="Z55" i="4"/>
  <c r="J45" i="5"/>
  <c r="H43" i="5"/>
  <c r="F41" i="5"/>
  <c r="K38" i="5"/>
  <c r="I36" i="5"/>
  <c r="G34" i="5"/>
  <c r="L31" i="5"/>
  <c r="J29" i="5"/>
  <c r="H27" i="5"/>
  <c r="F25" i="5"/>
  <c r="K22" i="5"/>
  <c r="I20" i="5"/>
  <c r="G18" i="5"/>
  <c r="L15" i="5"/>
  <c r="J13" i="5"/>
  <c r="H11" i="5"/>
  <c r="F9" i="5"/>
  <c r="K6" i="5"/>
  <c r="I4" i="5"/>
  <c r="X2" i="5"/>
  <c r="AB43" i="5"/>
  <c r="Z41" i="5"/>
  <c r="X39" i="5"/>
  <c r="V37" i="5"/>
  <c r="AA34" i="5"/>
  <c r="Y32" i="5"/>
  <c r="W30" i="5"/>
  <c r="AB27" i="5"/>
  <c r="Z25" i="5"/>
  <c r="X23" i="5"/>
  <c r="V21" i="5"/>
  <c r="AA18" i="5"/>
  <c r="Y16" i="5"/>
  <c r="W14" i="5"/>
  <c r="AB11" i="5"/>
  <c r="Z9" i="5"/>
  <c r="X7" i="5"/>
  <c r="V5" i="5"/>
  <c r="I45" i="5"/>
  <c r="G43" i="5"/>
  <c r="L40" i="5"/>
  <c r="J38" i="5"/>
  <c r="H36" i="5"/>
  <c r="F34" i="5"/>
  <c r="K31" i="5"/>
  <c r="I29" i="5"/>
  <c r="G27" i="5"/>
  <c r="L24" i="5"/>
  <c r="J22" i="5"/>
  <c r="H20" i="5"/>
  <c r="F18" i="5"/>
  <c r="K15" i="5"/>
  <c r="I13" i="5"/>
  <c r="G11" i="5"/>
  <c r="L8" i="5"/>
  <c r="J6" i="5"/>
  <c r="H4" i="5"/>
  <c r="W2" i="5"/>
  <c r="AA43" i="5"/>
  <c r="Y41" i="5"/>
  <c r="W39" i="5"/>
  <c r="AB36" i="5"/>
  <c r="Z34" i="5"/>
  <c r="X32" i="5"/>
  <c r="V30" i="5"/>
  <c r="AA27" i="5"/>
  <c r="Y25" i="5"/>
  <c r="W23" i="5"/>
  <c r="AB20" i="5"/>
  <c r="Z18" i="5"/>
  <c r="X16" i="5"/>
  <c r="V14" i="5"/>
  <c r="AA11" i="5"/>
  <c r="Y9" i="5"/>
  <c r="W7" i="5"/>
  <c r="AB4" i="5"/>
  <c r="H45" i="5"/>
  <c r="F43" i="5"/>
  <c r="K40" i="5"/>
  <c r="I38" i="5"/>
  <c r="G36" i="5"/>
  <c r="L33" i="5"/>
  <c r="J31" i="5"/>
  <c r="H29" i="5"/>
  <c r="F27" i="5"/>
  <c r="K24" i="5"/>
  <c r="I22" i="5"/>
  <c r="G20" i="5"/>
  <c r="L17" i="5"/>
  <c r="J15" i="5"/>
  <c r="H13" i="5"/>
  <c r="F11" i="5"/>
  <c r="K8" i="5"/>
  <c r="I6" i="5"/>
  <c r="G4" i="5"/>
  <c r="AB45" i="5"/>
  <c r="Z43" i="5"/>
  <c r="X41" i="5"/>
  <c r="V39" i="5"/>
  <c r="AA36" i="5"/>
  <c r="Y34" i="5"/>
  <c r="W32" i="5"/>
  <c r="AB29" i="5"/>
  <c r="Z27" i="5"/>
  <c r="X25" i="5"/>
  <c r="V23" i="5"/>
  <c r="AA20" i="5"/>
  <c r="Y18" i="5"/>
  <c r="W16" i="5"/>
  <c r="AB13" i="5"/>
  <c r="Z11" i="5"/>
  <c r="X9" i="5"/>
  <c r="V7" i="5"/>
  <c r="AA4" i="5"/>
  <c r="Z51" i="4"/>
  <c r="G45" i="5"/>
  <c r="L42" i="5"/>
  <c r="J40" i="5"/>
  <c r="H38" i="5"/>
  <c r="F36" i="5"/>
  <c r="K33" i="5"/>
  <c r="I31" i="5"/>
  <c r="G29" i="5"/>
  <c r="L26" i="5"/>
  <c r="J24" i="5"/>
  <c r="H22" i="5"/>
  <c r="F20" i="5"/>
  <c r="K17" i="5"/>
  <c r="I15" i="5"/>
  <c r="G13" i="5"/>
  <c r="L10" i="5"/>
  <c r="J8" i="5"/>
  <c r="H6" i="5"/>
  <c r="F4" i="5"/>
  <c r="AA45" i="5"/>
  <c r="Y43" i="5"/>
  <c r="W41" i="5"/>
  <c r="AB38" i="5"/>
  <c r="Z36" i="5"/>
  <c r="X34" i="5"/>
  <c r="V32" i="5"/>
  <c r="AA29" i="5"/>
  <c r="Y27" i="5"/>
  <c r="W25" i="5"/>
  <c r="AB22" i="5"/>
  <c r="Z20" i="5"/>
  <c r="X18" i="5"/>
  <c r="V16" i="5"/>
  <c r="AA13" i="5"/>
  <c r="Y11" i="5"/>
  <c r="W9" i="5"/>
  <c r="AB6" i="5"/>
  <c r="Z4" i="5"/>
  <c r="F45" i="5"/>
  <c r="K42" i="5"/>
  <c r="I40" i="5"/>
  <c r="G38" i="5"/>
  <c r="L35" i="5"/>
  <c r="J33" i="5"/>
  <c r="H31" i="5"/>
  <c r="F29" i="5"/>
  <c r="K26" i="5"/>
  <c r="I24" i="5"/>
  <c r="G22" i="5"/>
  <c r="L19" i="5"/>
  <c r="J17" i="5"/>
  <c r="H15" i="5"/>
  <c r="F13" i="5"/>
  <c r="K10" i="5"/>
  <c r="I8" i="5"/>
  <c r="G6" i="5"/>
  <c r="L3" i="5"/>
  <c r="Z45" i="5"/>
  <c r="X43" i="5"/>
  <c r="V41" i="5"/>
  <c r="AA38" i="5"/>
  <c r="Y36" i="5"/>
  <c r="W34" i="5"/>
  <c r="AB31" i="5"/>
  <c r="Z29" i="5"/>
  <c r="X27" i="5"/>
  <c r="V25" i="5"/>
  <c r="AA22" i="5"/>
  <c r="Y20" i="5"/>
  <c r="W18" i="5"/>
  <c r="AB15" i="5"/>
  <c r="Z13" i="5"/>
  <c r="X11" i="5"/>
  <c r="V9" i="5"/>
  <c r="AA6" i="5"/>
  <c r="Y4" i="5"/>
  <c r="L44" i="5"/>
  <c r="J42" i="5"/>
  <c r="H40" i="5"/>
  <c r="F38" i="5"/>
  <c r="K35" i="5"/>
  <c r="I33" i="5"/>
  <c r="G31" i="5"/>
  <c r="L28" i="5"/>
  <c r="J26" i="5"/>
  <c r="H24" i="5"/>
  <c r="F22" i="5"/>
  <c r="K19" i="5"/>
  <c r="I17" i="5"/>
  <c r="G15" i="5"/>
  <c r="L12" i="5"/>
  <c r="J10" i="5"/>
  <c r="H8" i="5"/>
  <c r="F6" i="5"/>
  <c r="K3" i="5"/>
  <c r="Y45" i="5"/>
  <c r="W43" i="5"/>
  <c r="AB40" i="5"/>
  <c r="Z38" i="5"/>
  <c r="X36" i="5"/>
  <c r="V34" i="5"/>
  <c r="AA31" i="5"/>
  <c r="Y29" i="5"/>
  <c r="W27" i="5"/>
  <c r="AB24" i="5"/>
  <c r="Z22" i="5"/>
  <c r="X20" i="5"/>
  <c r="V18" i="5"/>
  <c r="AA15" i="5"/>
  <c r="Y13" i="5"/>
  <c r="W11" i="5"/>
  <c r="AB8" i="5"/>
  <c r="Z6" i="5"/>
  <c r="X4" i="5"/>
  <c r="K44" i="5"/>
  <c r="I42" i="5"/>
  <c r="G40" i="5"/>
  <c r="L37" i="5"/>
  <c r="J35" i="5"/>
  <c r="H33" i="5"/>
  <c r="F31" i="5"/>
  <c r="K28" i="5"/>
  <c r="I26" i="5"/>
  <c r="G24" i="5"/>
  <c r="L21" i="5"/>
  <c r="J19" i="5"/>
  <c r="H17" i="5"/>
  <c r="F15" i="5"/>
  <c r="K12" i="5"/>
  <c r="I10" i="5"/>
  <c r="G8" i="5"/>
  <c r="L5" i="5"/>
  <c r="J3" i="5"/>
  <c r="X45" i="5"/>
  <c r="V43" i="5"/>
  <c r="AA40" i="5"/>
  <c r="Y38" i="5"/>
  <c r="W36" i="5"/>
  <c r="AB33" i="5"/>
  <c r="Z31" i="5"/>
  <c r="X29" i="5"/>
  <c r="V27" i="5"/>
  <c r="AA24" i="5"/>
  <c r="Y22" i="5"/>
  <c r="W20" i="5"/>
  <c r="AB17" i="5"/>
  <c r="Z15" i="5"/>
  <c r="X13" i="5"/>
  <c r="V11" i="5"/>
  <c r="AA8" i="5"/>
  <c r="Y6" i="5"/>
  <c r="W4" i="5"/>
  <c r="Z11" i="4"/>
  <c r="F2" i="5"/>
  <c r="J44" i="5"/>
  <c r="H42" i="5"/>
  <c r="F40" i="5"/>
  <c r="K37" i="5"/>
  <c r="I35" i="5"/>
  <c r="G33" i="5"/>
  <c r="L30" i="5"/>
  <c r="J28" i="5"/>
  <c r="H26" i="5"/>
  <c r="F24" i="5"/>
  <c r="K21" i="5"/>
  <c r="I19" i="5"/>
  <c r="G17" i="5"/>
  <c r="L14" i="5"/>
  <c r="J12" i="5"/>
  <c r="H10" i="5"/>
  <c r="F8" i="5"/>
  <c r="K5" i="5"/>
  <c r="I3" i="5"/>
  <c r="W45" i="5"/>
  <c r="AB42" i="5"/>
  <c r="Z40" i="5"/>
  <c r="X38" i="5"/>
  <c r="V36" i="5"/>
  <c r="AA33" i="5"/>
  <c r="Y31" i="5"/>
  <c r="W29" i="5"/>
  <c r="AB26" i="5"/>
  <c r="Z24" i="5"/>
  <c r="X22" i="5"/>
  <c r="V20" i="5"/>
  <c r="AA17" i="5"/>
  <c r="Y15" i="5"/>
  <c r="W13" i="5"/>
  <c r="AB10" i="5"/>
  <c r="Z8" i="5"/>
  <c r="X6" i="5"/>
  <c r="V4" i="5"/>
  <c r="L2" i="5"/>
  <c r="I44" i="5"/>
  <c r="G42" i="5"/>
  <c r="L39" i="5"/>
  <c r="J37" i="5"/>
  <c r="H35" i="5"/>
  <c r="F33" i="5"/>
  <c r="K30" i="5"/>
  <c r="I28" i="5"/>
  <c r="G26" i="5"/>
  <c r="L23" i="5"/>
  <c r="J21" i="5"/>
  <c r="H19" i="5"/>
  <c r="F17" i="5"/>
  <c r="K14" i="5"/>
  <c r="I12" i="5"/>
  <c r="G10" i="5"/>
  <c r="L7" i="5"/>
  <c r="J5" i="5"/>
  <c r="H3" i="5"/>
  <c r="V45" i="5"/>
  <c r="AA42" i="5"/>
  <c r="Y40" i="5"/>
  <c r="W38" i="5"/>
  <c r="AB35" i="5"/>
  <c r="Z33" i="5"/>
  <c r="X31" i="5"/>
  <c r="V29" i="5"/>
  <c r="AA26" i="5"/>
  <c r="Y24" i="5"/>
  <c r="W22" i="5"/>
  <c r="AB19" i="5"/>
  <c r="Z17" i="5"/>
  <c r="X15" i="5"/>
  <c r="V13" i="5"/>
  <c r="AA10" i="5"/>
  <c r="Y8" i="5"/>
  <c r="W6" i="5"/>
  <c r="AB3" i="5"/>
  <c r="K2" i="5"/>
  <c r="H44" i="5"/>
  <c r="F42" i="5"/>
  <c r="K39" i="5"/>
  <c r="I37" i="5"/>
  <c r="G35" i="5"/>
  <c r="L32" i="5"/>
  <c r="J30" i="5"/>
  <c r="H28" i="5"/>
  <c r="F26" i="5"/>
  <c r="K23" i="5"/>
  <c r="I21" i="5"/>
  <c r="G19" i="5"/>
  <c r="L16" i="5"/>
  <c r="J14" i="5"/>
  <c r="H12" i="5"/>
  <c r="F10" i="5"/>
  <c r="K7" i="5"/>
  <c r="I5" i="5"/>
  <c r="G3" i="5"/>
  <c r="AB44" i="5"/>
  <c r="Z42" i="5"/>
  <c r="X40" i="5"/>
  <c r="V38" i="5"/>
  <c r="AA35" i="5"/>
  <c r="Y33" i="5"/>
  <c r="W31" i="5"/>
  <c r="AB28" i="5"/>
  <c r="Z26" i="5"/>
  <c r="X24" i="5"/>
  <c r="V22" i="5"/>
  <c r="AA19" i="5"/>
  <c r="Y17" i="5"/>
  <c r="W15" i="5"/>
  <c r="AB12" i="5"/>
  <c r="Z10" i="5"/>
  <c r="X8" i="5"/>
  <c r="V6" i="5"/>
  <c r="AA3" i="5"/>
  <c r="J2" i="5"/>
  <c r="G44" i="5"/>
  <c r="L41" i="5"/>
  <c r="J39" i="5"/>
  <c r="H37" i="5"/>
  <c r="F35" i="5"/>
  <c r="K32" i="5"/>
  <c r="I30" i="5"/>
  <c r="G28" i="5"/>
  <c r="L25" i="5"/>
  <c r="J23" i="5"/>
  <c r="H21" i="5"/>
  <c r="F19" i="5"/>
  <c r="K16" i="5"/>
  <c r="I14" i="5"/>
  <c r="G12" i="5"/>
  <c r="L9" i="5"/>
  <c r="J7" i="5"/>
  <c r="H5" i="5"/>
  <c r="F3" i="5"/>
  <c r="AA44" i="5"/>
  <c r="Y42" i="5"/>
  <c r="W40" i="5"/>
  <c r="AB37" i="5"/>
  <c r="Z35" i="5"/>
  <c r="X33" i="5"/>
  <c r="V31" i="5"/>
  <c r="AA28" i="5"/>
  <c r="Y26" i="5"/>
  <c r="W24" i="5"/>
  <c r="AB21" i="5"/>
  <c r="Z19" i="5"/>
  <c r="X17" i="5"/>
  <c r="V15" i="5"/>
  <c r="AA12" i="5"/>
  <c r="Y10" i="5"/>
  <c r="W8" i="5"/>
  <c r="AB5" i="5"/>
  <c r="Z3" i="5"/>
  <c r="I2" i="5"/>
  <c r="F44" i="5"/>
  <c r="K41" i="5"/>
  <c r="I39" i="5"/>
  <c r="G37" i="5"/>
  <c r="L34" i="5"/>
  <c r="J32" i="5"/>
  <c r="H30" i="5"/>
  <c r="F28" i="5"/>
  <c r="K25" i="5"/>
  <c r="I23" i="5"/>
  <c r="G21" i="5"/>
  <c r="L18" i="5"/>
  <c r="J16" i="5"/>
  <c r="H14" i="5"/>
  <c r="F12" i="5"/>
  <c r="K9" i="5"/>
  <c r="I7" i="5"/>
  <c r="G5" i="5"/>
  <c r="V2" i="5"/>
  <c r="Z44" i="5"/>
  <c r="X42" i="5"/>
  <c r="V40" i="5"/>
  <c r="AA37" i="5"/>
  <c r="Y35" i="5"/>
  <c r="W33" i="5"/>
  <c r="AB30" i="5"/>
  <c r="Z28" i="5"/>
  <c r="X26" i="5"/>
  <c r="V24" i="5"/>
  <c r="AA21" i="5"/>
  <c r="Y19" i="5"/>
  <c r="W17" i="5"/>
  <c r="AB14" i="5"/>
  <c r="Z12" i="5"/>
  <c r="X10" i="5"/>
  <c r="V8" i="5"/>
  <c r="AA5" i="5"/>
  <c r="Y3" i="5"/>
  <c r="H2" i="5"/>
  <c r="L43" i="5"/>
  <c r="J41" i="5"/>
  <c r="H39" i="5"/>
  <c r="F37" i="5"/>
  <c r="K34" i="5"/>
  <c r="I32" i="5"/>
  <c r="G30" i="5"/>
  <c r="L27" i="5"/>
  <c r="J25" i="5"/>
  <c r="H23" i="5"/>
  <c r="F21" i="5"/>
  <c r="K18" i="5"/>
  <c r="I16" i="5"/>
  <c r="G14" i="5"/>
  <c r="L11" i="5"/>
  <c r="J9" i="5"/>
  <c r="H7" i="5"/>
  <c r="F5" i="5"/>
  <c r="AB2" i="5"/>
  <c r="Y44" i="5"/>
  <c r="W42" i="5"/>
  <c r="AB39" i="5"/>
  <c r="Z37" i="5"/>
  <c r="X35" i="5"/>
  <c r="V33" i="5"/>
  <c r="AA30" i="5"/>
  <c r="Y28" i="5"/>
  <c r="W26" i="5"/>
  <c r="AB23" i="5"/>
  <c r="Z21" i="5"/>
  <c r="X19" i="5"/>
  <c r="V17" i="5"/>
  <c r="AA14" i="5"/>
  <c r="Y12" i="5"/>
  <c r="W10" i="5"/>
  <c r="AB7" i="5"/>
  <c r="Z5" i="5"/>
  <c r="X3" i="5"/>
  <c r="AA39" i="5"/>
  <c r="Y37" i="5"/>
  <c r="W35" i="5"/>
  <c r="AB32" i="5"/>
  <c r="Z30" i="5"/>
  <c r="X28" i="5"/>
  <c r="V26" i="5"/>
  <c r="AA23" i="5"/>
  <c r="Y21" i="5"/>
  <c r="W19" i="5"/>
  <c r="AB16" i="5"/>
  <c r="Z14" i="5"/>
  <c r="X12" i="5"/>
  <c r="V10" i="5"/>
  <c r="AA7" i="5"/>
  <c r="Y5" i="5"/>
  <c r="L45" i="5"/>
  <c r="J43" i="5"/>
  <c r="H41" i="5"/>
  <c r="F39" i="5"/>
  <c r="K36" i="5"/>
  <c r="I34" i="5"/>
  <c r="G32" i="5"/>
  <c r="L29" i="5"/>
  <c r="J27" i="5"/>
  <c r="H25" i="5"/>
  <c r="F23" i="5"/>
  <c r="K20" i="5"/>
  <c r="I18" i="5"/>
  <c r="G16" i="5"/>
  <c r="L13" i="5"/>
  <c r="J11" i="5"/>
  <c r="H9" i="5"/>
  <c r="F7" i="5"/>
  <c r="Z2" i="5"/>
  <c r="W44" i="5"/>
  <c r="AB41" i="5"/>
  <c r="Z39" i="5"/>
  <c r="X37" i="5"/>
  <c r="V35" i="5"/>
  <c r="AA32" i="5"/>
  <c r="Y30" i="5"/>
  <c r="W28" i="5"/>
  <c r="AB25" i="5"/>
  <c r="Z23" i="5"/>
  <c r="X21" i="5"/>
  <c r="V19" i="5"/>
  <c r="AA16" i="5"/>
  <c r="Y14" i="5"/>
  <c r="W12" i="5"/>
  <c r="AB9" i="5"/>
  <c r="Z7" i="5"/>
  <c r="X5" i="5"/>
  <c r="Z34" i="4"/>
  <c r="J69" i="4"/>
  <c r="J63" i="4"/>
  <c r="J62" i="4"/>
  <c r="Z76" i="4"/>
  <c r="J61" i="4"/>
  <c r="J60" i="4"/>
  <c r="J59" i="4"/>
  <c r="J58" i="4"/>
  <c r="J57" i="4"/>
  <c r="J56" i="4"/>
  <c r="J55" i="4"/>
  <c r="Z61" i="4"/>
  <c r="Z26" i="4"/>
  <c r="Z79" i="4"/>
  <c r="Z17" i="4"/>
  <c r="Z54" i="4"/>
  <c r="Z68" i="4"/>
  <c r="Z7" i="4"/>
  <c r="Z67" i="4"/>
  <c r="Z6" i="4"/>
  <c r="C11" i="4"/>
  <c r="H56" i="4"/>
  <c r="Z33" i="4"/>
  <c r="Z20" i="4"/>
  <c r="J68" i="4"/>
  <c r="Z43" i="4"/>
  <c r="Z9" i="4"/>
  <c r="Z48" i="4"/>
  <c r="Z29" i="4"/>
  <c r="Z75" i="4"/>
  <c r="Z41" i="4"/>
  <c r="Z63" i="4"/>
  <c r="Z60" i="4"/>
  <c r="Z18" i="4"/>
  <c r="Z13" i="4"/>
  <c r="Z25" i="4"/>
  <c r="Z28" i="4"/>
  <c r="Z8" i="4"/>
  <c r="Z73" i="4"/>
  <c r="Z47" i="4"/>
  <c r="Z38" i="4"/>
  <c r="Z65" i="4"/>
  <c r="Z58" i="4"/>
  <c r="Z4" i="4"/>
  <c r="C9" i="4"/>
  <c r="C68" i="4"/>
  <c r="Z72" i="4"/>
  <c r="Z57" i="4"/>
  <c r="C33" i="4"/>
  <c r="C54" i="4"/>
  <c r="Z32" i="4"/>
  <c r="Z15" i="4"/>
  <c r="Z2" i="4"/>
  <c r="H72" i="4"/>
  <c r="Z71" i="4"/>
  <c r="Z69" i="4"/>
  <c r="C20" i="4"/>
  <c r="C43" i="4"/>
  <c r="H55" i="4"/>
  <c r="Z30" i="4"/>
  <c r="Z50" i="4"/>
  <c r="Z42" i="4"/>
  <c r="Z44" i="4"/>
  <c r="Z36" i="4"/>
  <c r="Z19" i="4"/>
  <c r="Z53" i="4"/>
  <c r="Z80" i="4"/>
  <c r="Z40" i="4"/>
  <c r="Z66" i="4"/>
  <c r="Z59" i="4"/>
  <c r="Z12" i="4"/>
  <c r="Z5" i="4"/>
  <c r="Z35" i="4"/>
  <c r="Z27" i="4"/>
  <c r="Z46" i="4"/>
  <c r="Z64" i="4"/>
  <c r="Z39" i="4"/>
  <c r="Z16" i="4"/>
  <c r="Z3" i="4"/>
  <c r="Z24" i="4"/>
  <c r="Z81" i="4"/>
  <c r="Z78" i="4"/>
  <c r="Z45" i="4"/>
  <c r="Z70" i="4"/>
  <c r="Z37" i="4"/>
  <c r="Z10" i="4"/>
  <c r="Z23" i="4"/>
  <c r="Z49" i="4"/>
  <c r="Z77" i="4"/>
  <c r="Z52" i="4"/>
  <c r="Z62" i="4"/>
  <c r="Z56" i="4"/>
  <c r="Z22" i="4"/>
  <c r="C81" i="4"/>
  <c r="C30" i="4"/>
  <c r="C79" i="4"/>
  <c r="Z74" i="4"/>
  <c r="H71" i="4"/>
  <c r="H54" i="4"/>
  <c r="J67" i="4"/>
  <c r="H70" i="4"/>
  <c r="H53" i="4"/>
  <c r="J65" i="4"/>
  <c r="H69" i="4"/>
  <c r="J81" i="4"/>
  <c r="J64" i="4"/>
  <c r="H68" i="4"/>
  <c r="J80" i="4"/>
  <c r="H67" i="4"/>
  <c r="J79" i="4"/>
  <c r="H66" i="4"/>
  <c r="H65" i="4"/>
  <c r="J78" i="4"/>
  <c r="H81" i="4"/>
  <c r="H64" i="4"/>
  <c r="J77" i="4"/>
  <c r="H80" i="4"/>
  <c r="H63" i="4"/>
  <c r="J76" i="4"/>
  <c r="H79" i="4"/>
  <c r="H62" i="4"/>
  <c r="J75" i="4"/>
  <c r="H78" i="4"/>
  <c r="H61" i="4"/>
  <c r="J74" i="4"/>
  <c r="H3" i="4"/>
  <c r="H77" i="4"/>
  <c r="H60" i="4"/>
  <c r="J73" i="4"/>
  <c r="H76" i="4"/>
  <c r="H59" i="4"/>
  <c r="J72" i="4"/>
  <c r="H75" i="4"/>
  <c r="H58" i="4"/>
  <c r="J71" i="4"/>
  <c r="H74" i="4"/>
  <c r="H57" i="4"/>
  <c r="J70" i="4"/>
  <c r="H73" i="4"/>
  <c r="J4" i="4"/>
  <c r="J5" i="4"/>
  <c r="J6" i="4"/>
  <c r="J7" i="4"/>
  <c r="J8" i="4"/>
  <c r="J2" i="4"/>
  <c r="J9" i="4"/>
  <c r="J10" i="4"/>
  <c r="J11" i="4"/>
  <c r="J32" i="4"/>
  <c r="J49" i="4"/>
  <c r="J47" i="4"/>
  <c r="J42" i="4"/>
  <c r="J40" i="4"/>
  <c r="H26" i="4"/>
  <c r="H25" i="4"/>
  <c r="H13" i="4"/>
  <c r="H12" i="4"/>
  <c r="H29" i="4"/>
  <c r="J27" i="4"/>
  <c r="J26" i="4"/>
  <c r="J24" i="4"/>
  <c r="J41" i="4"/>
  <c r="J25" i="4"/>
  <c r="J39" i="4"/>
  <c r="J23" i="4"/>
  <c r="J38" i="4"/>
  <c r="J22" i="4"/>
  <c r="J37" i="4"/>
  <c r="J21" i="4"/>
  <c r="J36" i="4"/>
  <c r="J20" i="4"/>
  <c r="H31" i="4"/>
  <c r="J35" i="4"/>
  <c r="J19" i="4"/>
  <c r="J3" i="4"/>
  <c r="H49" i="4"/>
  <c r="J34" i="4"/>
  <c r="J18" i="4"/>
  <c r="H52" i="4"/>
  <c r="J33" i="4"/>
  <c r="J17" i="4"/>
  <c r="H50" i="4"/>
  <c r="J16" i="4"/>
  <c r="H36" i="4"/>
  <c r="J31" i="4"/>
  <c r="J15" i="4"/>
  <c r="H34" i="4"/>
  <c r="H27" i="4"/>
  <c r="J30" i="4"/>
  <c r="J14" i="4"/>
  <c r="H20" i="4"/>
  <c r="J50" i="4"/>
  <c r="J29" i="4"/>
  <c r="J13" i="4"/>
  <c r="H18" i="4"/>
  <c r="H28" i="4"/>
  <c r="J48" i="4"/>
  <c r="J28" i="4"/>
  <c r="J12" i="4"/>
  <c r="H17" i="4"/>
  <c r="J46" i="4"/>
  <c r="H48" i="4"/>
  <c r="H32" i="4"/>
  <c r="H16" i="4"/>
  <c r="H33" i="4"/>
  <c r="J45" i="4"/>
  <c r="H47" i="4"/>
  <c r="H15" i="4"/>
  <c r="J44" i="4"/>
  <c r="H46" i="4"/>
  <c r="H30" i="4"/>
  <c r="H14" i="4"/>
  <c r="J43" i="4"/>
  <c r="H45" i="4"/>
  <c r="H44" i="4"/>
  <c r="H43" i="4"/>
  <c r="H11" i="4"/>
  <c r="H42" i="4"/>
  <c r="H10" i="4"/>
  <c r="H41" i="4"/>
  <c r="H9" i="4"/>
  <c r="H40" i="4"/>
  <c r="H24" i="4"/>
  <c r="H8" i="4"/>
  <c r="H39" i="4"/>
  <c r="H23" i="4"/>
  <c r="H7" i="4"/>
  <c r="J52" i="4"/>
  <c r="H38" i="4"/>
  <c r="H22" i="4"/>
  <c r="H6" i="4"/>
  <c r="J51" i="4"/>
  <c r="H37" i="4"/>
  <c r="H21" i="4"/>
  <c r="H5" i="4"/>
  <c r="H4" i="4"/>
  <c r="H51" i="4"/>
  <c r="H35" i="4"/>
  <c r="H19" i="4"/>
  <c r="H2" i="4"/>
  <c r="Q74" i="9"/>
  <c r="Q66" i="9"/>
  <c r="Q19" i="9"/>
  <c r="Q39" i="9"/>
  <c r="Q71" i="9"/>
  <c r="Q36" i="9"/>
  <c r="Q81" i="9"/>
  <c r="Q70" i="9"/>
  <c r="Q10" i="9"/>
  <c r="Q33" i="9"/>
  <c r="Q49" i="9"/>
  <c r="Q69" i="9"/>
  <c r="Q64" i="9"/>
  <c r="Q7" i="9"/>
  <c r="Q29" i="9"/>
  <c r="Q80" i="9"/>
  <c r="Q68" i="9"/>
  <c r="Q63" i="9"/>
  <c r="Q28" i="9"/>
  <c r="Q31" i="9"/>
  <c r="Q62" i="9"/>
  <c r="Q26" i="9"/>
  <c r="Q21" i="9"/>
  <c r="Q12" i="9"/>
  <c r="Q35" i="9"/>
  <c r="Q54" i="9"/>
  <c r="Q11" i="9"/>
  <c r="Q34" i="9"/>
  <c r="Q65" i="9"/>
  <c r="Q24" i="9"/>
  <c r="Q6" i="9"/>
  <c r="Q67" i="9"/>
  <c r="Q8" i="9"/>
  <c r="Q55" i="9"/>
  <c r="Q40" i="9"/>
  <c r="Q52" i="9"/>
  <c r="Q61" i="9"/>
  <c r="Q5" i="9"/>
  <c r="Q38" i="9"/>
  <c r="Q51" i="9"/>
  <c r="Q60" i="9"/>
  <c r="Q22" i="9"/>
  <c r="Q4" i="9"/>
  <c r="Q20" i="9"/>
  <c r="Q50" i="9"/>
  <c r="Q59" i="9"/>
  <c r="Q56" i="9"/>
  <c r="Q48" i="9"/>
  <c r="Q47" i="9"/>
  <c r="Q17" i="9"/>
  <c r="Q9" i="9"/>
  <c r="Q76" i="9"/>
  <c r="Q46" i="9"/>
  <c r="Q16" i="9"/>
  <c r="Q44" i="9"/>
  <c r="Q14" i="9"/>
  <c r="Q30" i="9"/>
  <c r="Q73" i="9"/>
  <c r="Q43" i="9"/>
  <c r="Q58" i="9"/>
  <c r="Q77" i="9"/>
  <c r="Q79" i="9"/>
  <c r="Q78" i="9"/>
  <c r="Z21" i="4"/>
  <c r="Q16" i="13" l="1"/>
  <c r="Q28" i="13"/>
  <c r="Q44" i="13"/>
  <c r="Q7" i="13"/>
  <c r="Q8" i="13"/>
  <c r="Q46" i="13"/>
  <c r="Q5" i="13"/>
  <c r="Q48" i="13"/>
  <c r="Q31" i="13"/>
  <c r="Q23" i="13"/>
  <c r="Q4" i="13"/>
  <c r="Q20" i="13"/>
  <c r="Q47" i="13"/>
  <c r="Q36" i="13"/>
  <c r="Q40" i="13"/>
  <c r="Q30" i="13"/>
  <c r="Q32" i="13"/>
  <c r="Q13" i="13"/>
  <c r="Q38" i="13"/>
  <c r="Q18" i="13"/>
  <c r="C4" i="5"/>
  <c r="Q12" i="13"/>
  <c r="Q45" i="13"/>
  <c r="Q39" i="13"/>
  <c r="Q29" i="13"/>
  <c r="Q37" i="13"/>
  <c r="Q52" i="13"/>
  <c r="Q21" i="13"/>
  <c r="Q15" i="13"/>
  <c r="Q6" i="13"/>
  <c r="Q14" i="13"/>
  <c r="Q34" i="13"/>
  <c r="Q22" i="13"/>
  <c r="Q25" i="13"/>
  <c r="Q51" i="13"/>
  <c r="Q9" i="13"/>
  <c r="Q17" i="13"/>
  <c r="Q50" i="13"/>
  <c r="Q42" i="13"/>
  <c r="Q27" i="13"/>
  <c r="Q35" i="13"/>
  <c r="Q11" i="13"/>
  <c r="Q43" i="13"/>
  <c r="Q19" i="13"/>
  <c r="Q49" i="13"/>
  <c r="Q3" i="13"/>
  <c r="Q26" i="13"/>
  <c r="Q10" i="13"/>
  <c r="Q33" i="13"/>
  <c r="Q41" i="13"/>
  <c r="Q2" i="13"/>
  <c r="Q13" i="9"/>
  <c r="Q32" i="9"/>
  <c r="Q25" i="9"/>
  <c r="Q45" i="9"/>
  <c r="Q57" i="9"/>
  <c r="Q75" i="9"/>
  <c r="Q23" i="9"/>
  <c r="Q41" i="9"/>
  <c r="Q72" i="9"/>
  <c r="Q15" i="9"/>
  <c r="Q2" i="9"/>
  <c r="Q42" i="9"/>
  <c r="Q18" i="9"/>
  <c r="Q37" i="9"/>
  <c r="Q53" i="9"/>
  <c r="Q3" i="9"/>
  <c r="Q27" i="9"/>
  <c r="C36" i="5"/>
  <c r="M6" i="5"/>
  <c r="M10" i="5"/>
  <c r="M14" i="5"/>
  <c r="M18" i="5"/>
  <c r="M22" i="5"/>
  <c r="M26" i="5"/>
  <c r="M30" i="5"/>
  <c r="M34" i="5"/>
  <c r="M38" i="5"/>
  <c r="M42" i="5"/>
  <c r="N2" i="5"/>
  <c r="O6" i="5"/>
  <c r="O10" i="5"/>
  <c r="O14" i="5"/>
  <c r="O18" i="5"/>
  <c r="O22" i="5"/>
  <c r="O26" i="5"/>
  <c r="O30" i="5"/>
  <c r="O34" i="5"/>
  <c r="O38" i="5"/>
  <c r="O42" i="5"/>
  <c r="P2" i="5"/>
  <c r="P6" i="5"/>
  <c r="P10" i="5"/>
  <c r="P14" i="5"/>
  <c r="P18" i="5"/>
  <c r="P22" i="5"/>
  <c r="P26" i="5"/>
  <c r="P30" i="5"/>
  <c r="P34" i="5"/>
  <c r="P38" i="5"/>
  <c r="P42" i="5"/>
  <c r="M2" i="5"/>
  <c r="M3" i="5"/>
  <c r="M7" i="5"/>
  <c r="M11" i="5"/>
  <c r="M15" i="5"/>
  <c r="M19" i="5"/>
  <c r="M23" i="5"/>
  <c r="M27" i="5"/>
  <c r="M31" i="5"/>
  <c r="M35" i="5"/>
  <c r="M39" i="5"/>
  <c r="M43" i="5"/>
  <c r="N3" i="5"/>
  <c r="N7" i="5"/>
  <c r="N11" i="5"/>
  <c r="N15" i="5"/>
  <c r="N19" i="5"/>
  <c r="N23" i="5"/>
  <c r="N27" i="5"/>
  <c r="N31" i="5"/>
  <c r="N35" i="5"/>
  <c r="N39" i="5"/>
  <c r="N43" i="5"/>
  <c r="O3" i="5"/>
  <c r="O7" i="5"/>
  <c r="O11" i="5"/>
  <c r="O15" i="5"/>
  <c r="O19" i="5"/>
  <c r="O23" i="5"/>
  <c r="O27" i="5"/>
  <c r="O31" i="5"/>
  <c r="O35" i="5"/>
  <c r="O39" i="5"/>
  <c r="O43" i="5"/>
  <c r="P3" i="5"/>
  <c r="P7" i="5"/>
  <c r="P11" i="5"/>
  <c r="P15" i="5"/>
  <c r="P19" i="5"/>
  <c r="P23" i="5"/>
  <c r="P27" i="5"/>
  <c r="P31" i="5"/>
  <c r="P35" i="5"/>
  <c r="P39" i="5"/>
  <c r="P43" i="5"/>
  <c r="M4" i="5"/>
  <c r="M8" i="5"/>
  <c r="M12" i="5"/>
  <c r="M16" i="5"/>
  <c r="M20" i="5"/>
  <c r="M24" i="5"/>
  <c r="M28" i="5"/>
  <c r="M32" i="5"/>
  <c r="M36" i="5"/>
  <c r="M40" i="5"/>
  <c r="M44" i="5"/>
  <c r="N4" i="5"/>
  <c r="N8" i="5"/>
  <c r="N12" i="5"/>
  <c r="N16" i="5"/>
  <c r="N20" i="5"/>
  <c r="N24" i="5"/>
  <c r="N28" i="5"/>
  <c r="N32" i="5"/>
  <c r="N36" i="5"/>
  <c r="N40" i="5"/>
  <c r="N44" i="5"/>
  <c r="O4" i="5"/>
  <c r="O8" i="5"/>
  <c r="O12" i="5"/>
  <c r="O16" i="5"/>
  <c r="O20" i="5"/>
  <c r="O24" i="5"/>
  <c r="O28" i="5"/>
  <c r="O32" i="5"/>
  <c r="O36" i="5"/>
  <c r="O40" i="5"/>
  <c r="O44" i="5"/>
  <c r="P4" i="5"/>
  <c r="P8" i="5"/>
  <c r="P12" i="5"/>
  <c r="P16" i="5"/>
  <c r="P20" i="5"/>
  <c r="P24" i="5"/>
  <c r="P28" i="5"/>
  <c r="P32" i="5"/>
  <c r="P36" i="5"/>
  <c r="P40" i="5"/>
  <c r="P44" i="5"/>
  <c r="M5" i="5"/>
  <c r="M9" i="5"/>
  <c r="M13" i="5"/>
  <c r="M17" i="5"/>
  <c r="M21" i="5"/>
  <c r="M25" i="5"/>
  <c r="M29" i="5"/>
  <c r="M33" i="5"/>
  <c r="M37" i="5"/>
  <c r="M41" i="5"/>
  <c r="M45" i="5"/>
  <c r="N5" i="5"/>
  <c r="N9" i="5"/>
  <c r="N13" i="5"/>
  <c r="N17" i="5"/>
  <c r="N21" i="5"/>
  <c r="N25" i="5"/>
  <c r="N29" i="5"/>
  <c r="N33" i="5"/>
  <c r="N37" i="5"/>
  <c r="N41" i="5"/>
  <c r="N45" i="5"/>
  <c r="O5" i="5"/>
  <c r="O9" i="5"/>
  <c r="O13" i="5"/>
  <c r="O17" i="5"/>
  <c r="O21" i="5"/>
  <c r="O25" i="5"/>
  <c r="O29" i="5"/>
  <c r="O33" i="5"/>
  <c r="O37" i="5"/>
  <c r="O41" i="5"/>
  <c r="O45" i="5"/>
  <c r="P5" i="5"/>
  <c r="P9" i="5"/>
  <c r="P13" i="5"/>
  <c r="P17" i="5"/>
  <c r="P21" i="5"/>
  <c r="P25" i="5"/>
  <c r="P29" i="5"/>
  <c r="P33" i="5"/>
  <c r="P37" i="5"/>
  <c r="P41" i="5"/>
  <c r="P45" i="5"/>
  <c r="N30" i="5"/>
  <c r="N34" i="5"/>
  <c r="N38" i="5"/>
  <c r="N42" i="5"/>
  <c r="O2" i="5"/>
  <c r="N6" i="5"/>
  <c r="N10" i="5"/>
  <c r="N14" i="5"/>
  <c r="N18" i="5"/>
  <c r="N22" i="5"/>
  <c r="N26" i="5"/>
  <c r="Q6" i="5"/>
  <c r="Q10" i="5"/>
  <c r="Q14" i="5"/>
  <c r="Q18" i="5"/>
  <c r="Q22" i="5"/>
  <c r="Q26" i="5"/>
  <c r="Q30" i="5"/>
  <c r="Q34" i="5"/>
  <c r="Q38" i="5"/>
  <c r="Q42" i="5"/>
  <c r="R2" i="5"/>
  <c r="R6" i="5"/>
  <c r="S6" i="5"/>
  <c r="S10" i="5"/>
  <c r="S14" i="5"/>
  <c r="S18" i="5"/>
  <c r="S22" i="5"/>
  <c r="S26" i="5"/>
  <c r="S30" i="5"/>
  <c r="S34" i="5"/>
  <c r="S38" i="5"/>
  <c r="S42" i="5"/>
  <c r="T2" i="5"/>
  <c r="T6" i="5"/>
  <c r="T10" i="5"/>
  <c r="T14" i="5"/>
  <c r="T18" i="5"/>
  <c r="T22" i="5"/>
  <c r="T26" i="5"/>
  <c r="T30" i="5"/>
  <c r="T34" i="5"/>
  <c r="T38" i="5"/>
  <c r="T42" i="5"/>
  <c r="Q2" i="5"/>
  <c r="Q3" i="5"/>
  <c r="Q7" i="5"/>
  <c r="Q11" i="5"/>
  <c r="Q15" i="5"/>
  <c r="Q19" i="5"/>
  <c r="Q23" i="5"/>
  <c r="Q27" i="5"/>
  <c r="Q31" i="5"/>
  <c r="Q35" i="5"/>
  <c r="Q39" i="5"/>
  <c r="Q43" i="5"/>
  <c r="R3" i="5"/>
  <c r="R7" i="5"/>
  <c r="R11" i="5"/>
  <c r="R15" i="5"/>
  <c r="R19" i="5"/>
  <c r="R23" i="5"/>
  <c r="R27" i="5"/>
  <c r="R31" i="5"/>
  <c r="R35" i="5"/>
  <c r="R39" i="5"/>
  <c r="R43" i="5"/>
  <c r="S3" i="5"/>
  <c r="S7" i="5"/>
  <c r="S11" i="5"/>
  <c r="S15" i="5"/>
  <c r="S19" i="5"/>
  <c r="S23" i="5"/>
  <c r="S27" i="5"/>
  <c r="S31" i="5"/>
  <c r="S35" i="5"/>
  <c r="S39" i="5"/>
  <c r="S43" i="5"/>
  <c r="T3" i="5"/>
  <c r="T7" i="5"/>
  <c r="T11" i="5"/>
  <c r="T15" i="5"/>
  <c r="T19" i="5"/>
  <c r="T23" i="5"/>
  <c r="T27" i="5"/>
  <c r="T31" i="5"/>
  <c r="T35" i="5"/>
  <c r="T39" i="5"/>
  <c r="T43" i="5"/>
  <c r="Q4" i="5"/>
  <c r="Q8" i="5"/>
  <c r="Q12" i="5"/>
  <c r="Q16" i="5"/>
  <c r="Q20" i="5"/>
  <c r="Q24" i="5"/>
  <c r="Q28" i="5"/>
  <c r="Q32" i="5"/>
  <c r="Q36" i="5"/>
  <c r="Q40" i="5"/>
  <c r="Q44" i="5"/>
  <c r="R4" i="5"/>
  <c r="R8" i="5"/>
  <c r="R12" i="5"/>
  <c r="R16" i="5"/>
  <c r="R20" i="5"/>
  <c r="R24" i="5"/>
  <c r="R28" i="5"/>
  <c r="R32" i="5"/>
  <c r="R36" i="5"/>
  <c r="R40" i="5"/>
  <c r="R44" i="5"/>
  <c r="S4" i="5"/>
  <c r="S8" i="5"/>
  <c r="S12" i="5"/>
  <c r="S16" i="5"/>
  <c r="S20" i="5"/>
  <c r="S24" i="5"/>
  <c r="S28" i="5"/>
  <c r="S32" i="5"/>
  <c r="S36" i="5"/>
  <c r="S40" i="5"/>
  <c r="S44" i="5"/>
  <c r="T4" i="5"/>
  <c r="T8" i="5"/>
  <c r="T12" i="5"/>
  <c r="T16" i="5"/>
  <c r="T20" i="5"/>
  <c r="T24" i="5"/>
  <c r="T28" i="5"/>
  <c r="T32" i="5"/>
  <c r="T36" i="5"/>
  <c r="T40" i="5"/>
  <c r="T44" i="5"/>
  <c r="Q5" i="5"/>
  <c r="Q9" i="5"/>
  <c r="Q13" i="5"/>
  <c r="Q17" i="5"/>
  <c r="Q21" i="5"/>
  <c r="Q25" i="5"/>
  <c r="Q29" i="5"/>
  <c r="Q33" i="5"/>
  <c r="Q37" i="5"/>
  <c r="Q41" i="5"/>
  <c r="Q45" i="5"/>
  <c r="R5" i="5"/>
  <c r="R9" i="5"/>
  <c r="R13" i="5"/>
  <c r="R17" i="5"/>
  <c r="R21" i="5"/>
  <c r="R25" i="5"/>
  <c r="R29" i="5"/>
  <c r="R33" i="5"/>
  <c r="R37" i="5"/>
  <c r="R41" i="5"/>
  <c r="R45" i="5"/>
  <c r="S5" i="5"/>
  <c r="S9" i="5"/>
  <c r="S13" i="5"/>
  <c r="S17" i="5"/>
  <c r="S21" i="5"/>
  <c r="S25" i="5"/>
  <c r="S29" i="5"/>
  <c r="S33" i="5"/>
  <c r="S37" i="5"/>
  <c r="S41" i="5"/>
  <c r="S45" i="5"/>
  <c r="T5" i="5"/>
  <c r="T9" i="5"/>
  <c r="T13" i="5"/>
  <c r="T17" i="5"/>
  <c r="T21" i="5"/>
  <c r="T25" i="5"/>
  <c r="T29" i="5"/>
  <c r="T33" i="5"/>
  <c r="T37" i="5"/>
  <c r="T41" i="5"/>
  <c r="T45" i="5"/>
  <c r="R10" i="5"/>
  <c r="R14" i="5"/>
  <c r="R18" i="5"/>
  <c r="R22" i="5"/>
  <c r="R26" i="5"/>
  <c r="R30" i="5"/>
  <c r="R34" i="5"/>
  <c r="R38" i="5"/>
  <c r="R42" i="5"/>
  <c r="S2" i="5"/>
  <c r="C28" i="5"/>
  <c r="C24" i="5"/>
  <c r="C35" i="5"/>
  <c r="C6" i="5"/>
  <c r="C37" i="5"/>
  <c r="C19" i="5"/>
  <c r="C5" i="5"/>
  <c r="C21" i="5"/>
  <c r="C12" i="5"/>
  <c r="C20" i="5"/>
  <c r="C29" i="5"/>
  <c r="B35" i="5"/>
  <c r="C44" i="5"/>
  <c r="C31" i="5"/>
  <c r="C25" i="5"/>
  <c r="C27" i="5"/>
  <c r="C42" i="5"/>
  <c r="C11" i="5"/>
  <c r="C23" i="5"/>
  <c r="C13" i="5"/>
  <c r="C10" i="5"/>
  <c r="C16" i="5"/>
  <c r="C14" i="5"/>
  <c r="C38" i="5"/>
  <c r="C18" i="5"/>
  <c r="C3" i="5"/>
  <c r="C41" i="5"/>
  <c r="C15" i="5"/>
  <c r="C9" i="5"/>
  <c r="C39" i="5"/>
  <c r="C26" i="5"/>
  <c r="C40" i="5"/>
  <c r="C45" i="5"/>
  <c r="C7" i="5"/>
  <c r="C32" i="5"/>
  <c r="C30" i="5"/>
  <c r="C8" i="5"/>
  <c r="C34" i="5"/>
  <c r="C17" i="5"/>
  <c r="C2" i="5"/>
  <c r="C43" i="5"/>
  <c r="C33" i="5"/>
  <c r="C22" i="5"/>
  <c r="C6" i="4"/>
  <c r="B22" i="5" l="1"/>
  <c r="B25" i="5"/>
  <c r="B8" i="5"/>
  <c r="B13" i="5"/>
  <c r="B21" i="5"/>
  <c r="B24" i="5"/>
  <c r="B17" i="5"/>
  <c r="B12" i="5"/>
  <c r="B26" i="5"/>
  <c r="B37" i="5"/>
  <c r="B2" i="5"/>
  <c r="B31" i="5"/>
  <c r="B4" i="5"/>
  <c r="B18" i="5"/>
  <c r="B44" i="5"/>
  <c r="B40" i="5"/>
  <c r="B10" i="5"/>
  <c r="B19" i="5"/>
  <c r="B15" i="5"/>
  <c r="B3" i="5"/>
  <c r="B29" i="5"/>
  <c r="B23" i="5"/>
  <c r="B30" i="5"/>
  <c r="B16" i="5"/>
  <c r="B42" i="5"/>
  <c r="B45" i="5"/>
  <c r="B6" i="5"/>
  <c r="B27" i="5"/>
  <c r="B9" i="5"/>
  <c r="B11" i="5"/>
  <c r="B14" i="5"/>
  <c r="B41" i="5"/>
  <c r="B39" i="5"/>
  <c r="B38" i="5"/>
  <c r="B7" i="5"/>
  <c r="B32" i="5"/>
  <c r="B20" i="5"/>
  <c r="B43" i="5"/>
  <c r="B5" i="5"/>
  <c r="B33" i="5"/>
  <c r="B34" i="5"/>
  <c r="B36" i="5"/>
  <c r="B28" i="5"/>
</calcChain>
</file>

<file path=xl/sharedStrings.xml><?xml version="1.0" encoding="utf-8"?>
<sst xmlns="http://schemas.openxmlformats.org/spreadsheetml/2006/main" count="1011" uniqueCount="187">
  <si>
    <t>Other Data Items</t>
  </si>
  <si>
    <t>Transmission Nomograms</t>
  </si>
  <si>
    <t>EPE and TEPC load and generation balance nomograms</t>
  </si>
  <si>
    <t>Wheeling Rates (from utility tariffs)</t>
  </si>
  <si>
    <t>Thermal Plant Data</t>
  </si>
  <si>
    <t>Dispatch price for wind, solar, and hydro (Also called oportunity cost)</t>
  </si>
  <si>
    <t>Load-Following and Regulation reserve calculations</t>
  </si>
  <si>
    <t>Coincident Energy Year Shapes</t>
  </si>
  <si>
    <t xml:space="preserve">     Min up/down time</t>
  </si>
  <si>
    <t xml:space="preserve">     Ramp Rates</t>
  </si>
  <si>
    <t xml:space="preserve">     Heat rates</t>
  </si>
  <si>
    <t>Deflator/Inflator rates</t>
  </si>
  <si>
    <t>Last Updated</t>
  </si>
  <si>
    <t>Current Data Used</t>
  </si>
  <si>
    <t>2022 Path Rating Catalog</t>
  </si>
  <si>
    <t>BPA provided Path 8 nomogram</t>
  </si>
  <si>
    <t>Generation from L&amp;R and confirmation from WestConnect</t>
  </si>
  <si>
    <t>CEC 2021 IEPR</t>
  </si>
  <si>
    <t>Inflated 2030 ADS prices</t>
  </si>
  <si>
    <t>Year 2018</t>
  </si>
  <si>
    <t>Utility OASIS data</t>
  </si>
  <si>
    <t>Older vintage</t>
  </si>
  <si>
    <t>Actual 2018 data and BPA models using 2018 as base</t>
  </si>
  <si>
    <t>2018 shape and 2022 L&amp;R monthly peak and energy</t>
  </si>
  <si>
    <t>LBNL based off available DR from L&amp;R and LMPs form 2032 ADS run</t>
  </si>
  <si>
    <t>2018 actuals obtained from CISO</t>
  </si>
  <si>
    <t>N/A</t>
  </si>
  <si>
    <t>NREL</t>
  </si>
  <si>
    <t xml:space="preserve">     Cycling Data (Start costs, other)</t>
  </si>
  <si>
    <t>2020 Intertek Report</t>
  </si>
  <si>
    <t>CEC and Kevin Harris analysis of CEMS data</t>
  </si>
  <si>
    <t>Update</t>
  </si>
  <si>
    <t>Discuss Further</t>
  </si>
  <si>
    <t>Transmission Contingencies</t>
  </si>
  <si>
    <t>Include any Phase 3, maybe 2B transmision project</t>
  </si>
  <si>
    <t>Check and Update as necessary</t>
  </si>
  <si>
    <t>No change for this cycle</t>
  </si>
  <si>
    <t>Update load forecast</t>
  </si>
  <si>
    <t>Update at end of build</t>
  </si>
  <si>
    <t>May need to have GV to dispatch</t>
  </si>
  <si>
    <t>Update as needed, if available</t>
  </si>
  <si>
    <t>Not used in 2032</t>
  </si>
  <si>
    <t>Built into the load forecast, AAEE for CA, need CEC data</t>
  </si>
  <si>
    <t>Updated if available</t>
  </si>
  <si>
    <t>Update if needed, planned resources</t>
  </si>
  <si>
    <t>Add shapes for new planned resources</t>
  </si>
  <si>
    <t>None</t>
  </si>
  <si>
    <t>FOR</t>
  </si>
  <si>
    <t>Maintenance Schedule</t>
  </si>
  <si>
    <t xml:space="preserve">GADS pc-GAR </t>
  </si>
  <si>
    <t>2022 Price</t>
  </si>
  <si>
    <t>INTERTEK Cycleing Cost Report</t>
  </si>
  <si>
    <t>Moody's inflator</t>
  </si>
  <si>
    <t>PNNL</t>
  </si>
  <si>
    <t>WECC</t>
  </si>
  <si>
    <t>Phase Shifter Transformers - How to treat, and review</t>
  </si>
  <si>
    <t>Data Availability - Date</t>
  </si>
  <si>
    <t>April</t>
  </si>
  <si>
    <t>Incremental Updates</t>
  </si>
  <si>
    <t>Minor-incremental updates from 2023 PRC</t>
  </si>
  <si>
    <t>Update - 3/15/2023</t>
  </si>
  <si>
    <t>Verify proper modeling, send to EPE and TEPC, review list of supply for feedback</t>
  </si>
  <si>
    <t>Minor - updates to nomogram</t>
  </si>
  <si>
    <t>Load Shapes</t>
  </si>
  <si>
    <t>Hydro Data (Weekly energy, min, max, etc.)</t>
  </si>
  <si>
    <t>Hourly Wind Shapes</t>
  </si>
  <si>
    <t>Hourly Utility Scale Solar shapes</t>
  </si>
  <si>
    <t>BTM PV Shapes and modeling methodology</t>
  </si>
  <si>
    <t>March-April</t>
  </si>
  <si>
    <t>Update if available, ask BC Hydro for update</t>
  </si>
  <si>
    <t>TBD</t>
  </si>
  <si>
    <t>ask TEPC and EPE for updates</t>
  </si>
  <si>
    <t>Ask BC for updates, PNNL, Nathalie Voisin</t>
  </si>
  <si>
    <t xml:space="preserve">    Demand Response Shapes</t>
  </si>
  <si>
    <t xml:space="preserve">    Energy Efficiency</t>
  </si>
  <si>
    <t xml:space="preserve">    Pump loads</t>
  </si>
  <si>
    <t xml:space="preserve">    Electric Vehicle loads</t>
  </si>
  <si>
    <t xml:space="preserve">    Electrification Loads</t>
  </si>
  <si>
    <t xml:space="preserve">    BTM PV </t>
  </si>
  <si>
    <t xml:space="preserve">    BTM Storage</t>
  </si>
  <si>
    <t>Update with Wind Toolkit Data, test with units we have had issues with</t>
  </si>
  <si>
    <t>Needs to be evaluated. Update magitude, not the shapes</t>
  </si>
  <si>
    <t>December</t>
  </si>
  <si>
    <t>Make change case available if data is available for V1</t>
  </si>
  <si>
    <t xml:space="preserve">     Natural Gas Prices</t>
  </si>
  <si>
    <t xml:space="preserve">     Coal Prices</t>
  </si>
  <si>
    <t xml:space="preserve">     Uranium Prices</t>
  </si>
  <si>
    <t xml:space="preserve">     Other fuels Prices</t>
  </si>
  <si>
    <t>Check with Intertek</t>
  </si>
  <si>
    <t>Check with Intertek on frequency of updates</t>
  </si>
  <si>
    <t>CO2 prices California</t>
  </si>
  <si>
    <t>CO2 prices Washington Oregon</t>
  </si>
  <si>
    <t>NA</t>
  </si>
  <si>
    <t>Update, reach out to BPA</t>
  </si>
  <si>
    <t>CO2 prices BC and Alberta</t>
  </si>
  <si>
    <t>Variable O&amp;M for all thermal generator types</t>
  </si>
  <si>
    <t>Variable O&amp;M for all Non-thermal generator types</t>
  </si>
  <si>
    <t>Update, GADS PCgar</t>
  </si>
  <si>
    <t>Review definitions</t>
  </si>
  <si>
    <t>County by utility bus vs Area granularity</t>
  </si>
  <si>
    <t>Path definitions/ratings - WECC Paths</t>
  </si>
  <si>
    <t>Review all interfaces - Non WECC Paths</t>
  </si>
  <si>
    <t>Recalculation - Taylor dispatch to support new load data for 2023 and 2024. Ask Nathalie Voisin and PNNL. If we can define a process, we can ask hitachi to make GV enhancement</t>
  </si>
  <si>
    <t xml:space="preserve">BC Hydro Data </t>
  </si>
  <si>
    <t>Still using 2018 base year, but updated based on latest L&amp;R, peak and energy</t>
  </si>
  <si>
    <t>For CA layer in unique load shape as needed. Ask CA what they want to do for 2023. V1 develop methodology and shape. V2, only change new peak/energy</t>
  </si>
  <si>
    <t>For CA layer in unique load shape as needed. V1 develop methodology and shape. V2, only change new peak/energy</t>
  </si>
  <si>
    <t>V1 develop methodology and shape. V2, only change new peak/energy</t>
  </si>
  <si>
    <t>review data quality with NREL to see if there is updated data. This is for new or units with missing data. V2 incremental changes</t>
  </si>
  <si>
    <t>Anthony Lopez, Greg Brinkeman</t>
  </si>
  <si>
    <t>Contacts</t>
  </si>
  <si>
    <t>Incemental updates for V1 and V2</t>
  </si>
  <si>
    <t>Check with Intertek, only do once, either V1 or V2</t>
  </si>
  <si>
    <t>GADS pcgar</t>
  </si>
  <si>
    <t>Ask CEC if deflator series changes every year, otherwise just do once</t>
  </si>
  <si>
    <t>PCDS Meeting</t>
  </si>
  <si>
    <t>Discussion item(s)</t>
  </si>
  <si>
    <t>Discussion Notes</t>
  </si>
  <si>
    <t>Update WECC Path Ratings with 2022 for V1, 2023 for V2</t>
  </si>
  <si>
    <t>Check with EPE, TEPC, Path for updates</t>
  </si>
  <si>
    <t>Discuss if/how we want to incorporate TX contingencies</t>
  </si>
  <si>
    <t>V1</t>
  </si>
  <si>
    <t>V2</t>
  </si>
  <si>
    <t>X</t>
  </si>
  <si>
    <t>Update for V1</t>
  </si>
  <si>
    <t>Update for V2</t>
  </si>
  <si>
    <t>Update with OASIS Data</t>
  </si>
  <si>
    <t>No Change</t>
  </si>
  <si>
    <t>Update if available</t>
  </si>
  <si>
    <t>Discuss if want to review operation of phase shifter</t>
  </si>
  <si>
    <t>Discuss Further- ask for updates</t>
  </si>
  <si>
    <t>Ask for updates</t>
  </si>
  <si>
    <t xml:space="preserve">Review non-WECC Interfaces, do we need/want them </t>
  </si>
  <si>
    <t>Approval meeting</t>
  </si>
  <si>
    <t>Present/Discussion meeting</t>
  </si>
  <si>
    <t>Duration</t>
  </si>
  <si>
    <t>Duration + Start</t>
  </si>
  <si>
    <t>Start</t>
  </si>
  <si>
    <t>Original Order</t>
  </si>
  <si>
    <t>Check with Intertek on frequency of updates. Thermal plant data (cycling, min/max up/down times ramp rates, heat rates</t>
  </si>
  <si>
    <t>Original Index</t>
  </si>
  <si>
    <t>Weeks</t>
  </si>
  <si>
    <t>Discussion1</t>
  </si>
  <si>
    <t>Discussion2</t>
  </si>
  <si>
    <t>Discussion3</t>
  </si>
  <si>
    <t>Discussion4</t>
  </si>
  <si>
    <t>Discussion5</t>
  </si>
  <si>
    <t>Discussion6</t>
  </si>
  <si>
    <t>Discussion7</t>
  </si>
  <si>
    <t>HelperApproval</t>
  </si>
  <si>
    <t>HelperDiscussion</t>
  </si>
  <si>
    <t>Approvals1</t>
  </si>
  <si>
    <t>Approvals2</t>
  </si>
  <si>
    <t>Approvals3</t>
  </si>
  <si>
    <t>Approvals4</t>
  </si>
  <si>
    <t>Approvals5</t>
  </si>
  <si>
    <t>Approvals6</t>
  </si>
  <si>
    <t>Approvals7</t>
  </si>
  <si>
    <t>4 weeks</t>
  </si>
  <si>
    <t>6 weeks</t>
  </si>
  <si>
    <t xml:space="preserve">Discussion
</t>
  </si>
  <si>
    <t>Helper 6 weeks</t>
  </si>
  <si>
    <t>Helper 4 weeks</t>
  </si>
  <si>
    <t>4 Weeks1</t>
  </si>
  <si>
    <t>4 Weeks2</t>
  </si>
  <si>
    <t>4 Weeks3</t>
  </si>
  <si>
    <t>4 Weeks4</t>
  </si>
  <si>
    <t>6 Weeks1</t>
  </si>
  <si>
    <t>6 Weeks2</t>
  </si>
  <si>
    <t>6 Weeks3</t>
  </si>
  <si>
    <t>6 Weeks4</t>
  </si>
  <si>
    <t>Update with Path Rating Catalog</t>
  </si>
  <si>
    <t>Review definitions - working session PCDS</t>
  </si>
  <si>
    <t>Implementation Schedule ADS-Begin</t>
  </si>
  <si>
    <t>Implementation Schedule ADS-End</t>
  </si>
  <si>
    <t>No change for this cycle. Keep 2018 as the year</t>
  </si>
  <si>
    <t>Implementatin Number of Days</t>
  </si>
  <si>
    <t>Version</t>
  </si>
  <si>
    <t>Version Name</t>
  </si>
  <si>
    <t>Action/Notes</t>
  </si>
  <si>
    <t>Decision/Date (when we made the decision)</t>
  </si>
  <si>
    <t>Days from start</t>
  </si>
  <si>
    <t>Version Other Data Items</t>
  </si>
  <si>
    <t>Approval of Methodology</t>
  </si>
  <si>
    <t>Notes</t>
  </si>
  <si>
    <t>No change for V1</t>
  </si>
  <si>
    <t>No change for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</si>
</sst>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\-yyyy"/>
    <numFmt numFmtId="165" formatCode="[$-409]mmm\-yy;@"/>
    <numFmt numFmtId="166" formatCode="[$-409]mmmm\-yy;@"/>
    <numFmt numFmtId="167" formatCode="[$-409]mmmm\ d\,\ yyyy;@"/>
    <numFmt numFmtId="168" formatCode="[$-F800]dddd\,\ mmmm\ dd\,\ yyyy"/>
  </numFmts>
  <fonts count="9" x14ac:knownFonts="1">
    <font>
      <sz val="11"/>
      <color theme="1"/>
      <name val="Palatino Linotype"/>
      <family val="2"/>
    </font>
    <font>
      <sz val="16"/>
      <color theme="3"/>
      <name val="Lucida Sans"/>
      <family val="2"/>
      <scheme val="major"/>
    </font>
    <font>
      <sz val="8"/>
      <name val="Palatino Linotype"/>
      <family val="2"/>
    </font>
    <font>
      <b/>
      <sz val="14"/>
      <color theme="3"/>
      <name val="Lucida Sans"/>
      <family val="2"/>
      <scheme val="major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36"/>
      <color theme="0"/>
      <name val="Palatino Linotype"/>
      <family val="1"/>
    </font>
    <font>
      <b/>
      <sz val="26"/>
      <color theme="1"/>
      <name val="Palatino Linotype"/>
      <family val="1"/>
    </font>
    <font>
      <sz val="26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67" fontId="0" fillId="0" borderId="0" xfId="0" applyNumberFormat="1"/>
    <xf numFmtId="0" fontId="4" fillId="0" borderId="0" xfId="0" applyFont="1"/>
    <xf numFmtId="0" fontId="0" fillId="2" borderId="0" xfId="0" applyFill="1"/>
    <xf numFmtId="14" fontId="0" fillId="0" borderId="0" xfId="0" applyNumberFormat="1" applyAlignment="1">
      <alignment wrapText="1"/>
    </xf>
    <xf numFmtId="0" fontId="5" fillId="0" borderId="0" xfId="0" applyFont="1"/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168" fontId="0" fillId="0" borderId="0" xfId="0" applyNumberFormat="1"/>
    <xf numFmtId="0" fontId="6" fillId="3" borderId="0" xfId="0" applyFont="1" applyFill="1" applyAlignment="1">
      <alignment horizontal="left" vertical="center"/>
    </xf>
    <xf numFmtId="167" fontId="7" fillId="0" borderId="0" xfId="0" applyNumberFormat="1" applyFont="1"/>
    <xf numFmtId="14" fontId="8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86158222367361"/>
          <c:y val="4.00587544065805E-2"/>
          <c:w val="0.82092310765488263"/>
          <c:h val="0.95054054054054049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'Other Data Schedule'!$B$2:$B$81</c:f>
              <c:strCache>
                <c:ptCount val="80"/>
                <c:pt idx="0">
                  <c:v>V1_BC Hydro Data </c:v>
                </c:pt>
                <c:pt idx="1">
                  <c:v>V1_Load Shapes</c:v>
                </c:pt>
                <c:pt idx="2">
                  <c:v>V1_    Demand Response Shapes</c:v>
                </c:pt>
                <c:pt idx="3">
                  <c:v>V1_    Energy Efficiency</c:v>
                </c:pt>
                <c:pt idx="4">
                  <c:v>V1_    Electric Vehicle loads</c:v>
                </c:pt>
                <c:pt idx="5">
                  <c:v>V1_    Electrification Loads</c:v>
                </c:pt>
                <c:pt idx="6">
                  <c:v>V1_Transmission Contingencies</c:v>
                </c:pt>
                <c:pt idx="7">
                  <c:v>V1_Phase Shifter Transformers - How to treat, and review</c:v>
                </c:pt>
                <c:pt idx="8">
                  <c:v>V1_    BTM PV </c:v>
                </c:pt>
                <c:pt idx="9">
                  <c:v>V1_    BTM Storage</c:v>
                </c:pt>
                <c:pt idx="10">
                  <c:v>V1_Hourly Wind Shapes</c:v>
                </c:pt>
                <c:pt idx="11">
                  <c:v>V1_Hourly Utility Scale Solar shapes</c:v>
                </c:pt>
                <c:pt idx="12">
                  <c:v>V1_Thermal Plant Data</c:v>
                </c:pt>
                <c:pt idx="13">
                  <c:v>V1_     Cycling Data (Start costs, other)</c:v>
                </c:pt>
                <c:pt idx="14">
                  <c:v>V1_     Min up/down time</c:v>
                </c:pt>
                <c:pt idx="15">
                  <c:v>V1_     Ramp Rates</c:v>
                </c:pt>
                <c:pt idx="16">
                  <c:v>V1_     Heat rates</c:v>
                </c:pt>
                <c:pt idx="17">
                  <c:v>V1_BTM PV Shapes and modeling methodology</c:v>
                </c:pt>
                <c:pt idx="18">
                  <c:v>V1_FOR</c:v>
                </c:pt>
                <c:pt idx="19">
                  <c:v>V1_Path definitions/ratings - WECC Paths</c:v>
                </c:pt>
                <c:pt idx="20">
                  <c:v>V1_Review all interfaces - Non WECC Paths</c:v>
                </c:pt>
                <c:pt idx="21">
                  <c:v>V1_Transmission Nomograms</c:v>
                </c:pt>
                <c:pt idx="22">
                  <c:v>V1_EPE and TEPC load and generation balance nomograms</c:v>
                </c:pt>
                <c:pt idx="23">
                  <c:v>V1_Wheeling Rates (from utility tariffs)</c:v>
                </c:pt>
                <c:pt idx="24">
                  <c:v>V2_     Natural Gas Prices</c:v>
                </c:pt>
                <c:pt idx="25">
                  <c:v>V2_     Coal Prices</c:v>
                </c:pt>
                <c:pt idx="26">
                  <c:v>V2_     Uranium Prices</c:v>
                </c:pt>
                <c:pt idx="27">
                  <c:v>V2_     Other fuels Prices</c:v>
                </c:pt>
                <c:pt idx="28">
                  <c:v>V2_Deflator/Inflator rates</c:v>
                </c:pt>
                <c:pt idx="29">
                  <c:v>V1_Deflator/Inflator rates</c:v>
                </c:pt>
                <c:pt idx="30">
                  <c:v>V2_Path definitions/ratings - WECC Paths</c:v>
                </c:pt>
                <c:pt idx="31">
                  <c:v>V2_CO2 prices California</c:v>
                </c:pt>
                <c:pt idx="32">
                  <c:v>V2_CO2 prices Washington Oregon</c:v>
                </c:pt>
                <c:pt idx="33">
                  <c:v>V2_CO2 prices BC and Alberta</c:v>
                </c:pt>
                <c:pt idx="34">
                  <c:v>V2_BC Hydro Data </c:v>
                </c:pt>
                <c:pt idx="35">
                  <c:v>V1_Variable O&amp;M for all thermal generator types</c:v>
                </c:pt>
                <c:pt idx="36">
                  <c:v>V1_Variable O&amp;M for all Non-thermal generator types</c:v>
                </c:pt>
                <c:pt idx="37">
                  <c:v>V2_Load Shapes</c:v>
                </c:pt>
                <c:pt idx="38">
                  <c:v>V1_Dispatch price for wind, solar, and hydro (Also called oportunity cost)</c:v>
                </c:pt>
                <c:pt idx="39">
                  <c:v>V2_Load-Following and Regulation reserve calculations</c:v>
                </c:pt>
                <c:pt idx="40">
                  <c:v>V2_    Demand Response Shapes</c:v>
                </c:pt>
                <c:pt idx="41">
                  <c:v>V2_    Energy Efficiency</c:v>
                </c:pt>
                <c:pt idx="42">
                  <c:v>V2_Maintenance Schedule</c:v>
                </c:pt>
                <c:pt idx="43">
                  <c:v>V2_    Electric Vehicle loads</c:v>
                </c:pt>
                <c:pt idx="44">
                  <c:v>V2_    Electrification Loads</c:v>
                </c:pt>
                <c:pt idx="45">
                  <c:v>V2_    BTM PV </c:v>
                </c:pt>
                <c:pt idx="46">
                  <c:v>V2_    BTM Storage</c:v>
                </c:pt>
                <c:pt idx="47">
                  <c:v>V1_Maintenance Schedule</c:v>
                </c:pt>
                <c:pt idx="48">
                  <c:v>V2_Hourly Wind Shapes</c:v>
                </c:pt>
                <c:pt idx="49">
                  <c:v>V2_Hourly Utility Scale Solar shapes</c:v>
                </c:pt>
                <c:pt idx="50">
                  <c:v>V2_BTM PV Shapes and modeling methodology</c:v>
                </c:pt>
                <c:pt idx="51">
                  <c:v>V2_Coincident Energy Year Shapes</c:v>
                </c:pt>
                <c:pt idx="52">
                  <c:v>V2_Hydro Data (Weekly energy, min, max, etc.)</c:v>
                </c:pt>
                <c:pt idx="53">
                  <c:v>V2_    Pump loads</c:v>
                </c:pt>
                <c:pt idx="54">
                  <c:v>V2_Variable O&amp;M for all thermal generator types</c:v>
                </c:pt>
                <c:pt idx="55">
                  <c:v>V2_Variable O&amp;M for all Non-thermal generator types</c:v>
                </c:pt>
                <c:pt idx="56">
                  <c:v>V2_Dispatch price for wind, solar, and hydro (Also called oportunity cost)</c:v>
                </c:pt>
                <c:pt idx="57">
                  <c:v>V2_Review all interfaces - Non WECC Paths</c:v>
                </c:pt>
                <c:pt idx="58">
                  <c:v>V2_Transmission Nomograms</c:v>
                </c:pt>
                <c:pt idx="59">
                  <c:v>V2_Transmission Contingencies</c:v>
                </c:pt>
                <c:pt idx="60">
                  <c:v>V2_EPE and TEPC load and generation balance nomograms</c:v>
                </c:pt>
                <c:pt idx="61">
                  <c:v>V2_Wheeling Rates (from utility tariffs)</c:v>
                </c:pt>
                <c:pt idx="62">
                  <c:v>V1_Coincident Energy Year Shapes</c:v>
                </c:pt>
                <c:pt idx="63">
                  <c:v>V1_Hydro Data (Weekly energy, min, max, etc.)</c:v>
                </c:pt>
                <c:pt idx="64">
                  <c:v>V1_    Pump loads</c:v>
                </c:pt>
                <c:pt idx="65">
                  <c:v>V2_Thermal Plant Data</c:v>
                </c:pt>
                <c:pt idx="66">
                  <c:v>V2_     Cycling Data (Start costs, other)</c:v>
                </c:pt>
                <c:pt idx="67">
                  <c:v>V2_     Min up/down time</c:v>
                </c:pt>
                <c:pt idx="68">
                  <c:v>V2_     Ramp Rates</c:v>
                </c:pt>
                <c:pt idx="69">
                  <c:v>V2_     Heat rates</c:v>
                </c:pt>
                <c:pt idx="70">
                  <c:v>V2_FOR</c:v>
                </c:pt>
                <c:pt idx="71">
                  <c:v>V1_     Natural Gas Prices</c:v>
                </c:pt>
                <c:pt idx="72">
                  <c:v>V1_     Coal Prices</c:v>
                </c:pt>
                <c:pt idx="73">
                  <c:v>V1_     Uranium Prices</c:v>
                </c:pt>
                <c:pt idx="74">
                  <c:v>V1_     Other fuels Prices</c:v>
                </c:pt>
                <c:pt idx="75">
                  <c:v>V1_CO2 prices California</c:v>
                </c:pt>
                <c:pt idx="76">
                  <c:v>V1_CO2 prices Washington Oregon</c:v>
                </c:pt>
                <c:pt idx="77">
                  <c:v>V1_CO2 prices BC and Alberta</c:v>
                </c:pt>
                <c:pt idx="78">
                  <c:v>V1_Load-Following and Regulation reserve calculations</c:v>
                </c:pt>
                <c:pt idx="79">
                  <c:v>V2_Phase Shifter Transformers - How to treat, and review</c:v>
                </c:pt>
              </c:strCache>
            </c:strRef>
          </c:cat>
          <c:val>
            <c:numRef>
              <c:f>'Other Data Schedule'!$P$2:$P$81</c:f>
              <c:numCache>
                <c:formatCode>m/d/yyyy</c:formatCode>
                <c:ptCount val="80"/>
                <c:pt idx="0">
                  <c:v>45070</c:v>
                </c:pt>
                <c:pt idx="1">
                  <c:v>45084</c:v>
                </c:pt>
                <c:pt idx="2">
                  <c:v>45119</c:v>
                </c:pt>
                <c:pt idx="3">
                  <c:v>45119</c:v>
                </c:pt>
                <c:pt idx="4">
                  <c:v>45119</c:v>
                </c:pt>
                <c:pt idx="5">
                  <c:v>45119</c:v>
                </c:pt>
                <c:pt idx="6">
                  <c:v>45126</c:v>
                </c:pt>
                <c:pt idx="7">
                  <c:v>45126</c:v>
                </c:pt>
                <c:pt idx="8">
                  <c:v>45140</c:v>
                </c:pt>
                <c:pt idx="9">
                  <c:v>45140</c:v>
                </c:pt>
                <c:pt idx="10">
                  <c:v>45154</c:v>
                </c:pt>
                <c:pt idx="11">
                  <c:v>45154</c:v>
                </c:pt>
                <c:pt idx="12">
                  <c:v>45182</c:v>
                </c:pt>
                <c:pt idx="13">
                  <c:v>45182</c:v>
                </c:pt>
                <c:pt idx="14">
                  <c:v>45182</c:v>
                </c:pt>
                <c:pt idx="15">
                  <c:v>45182</c:v>
                </c:pt>
                <c:pt idx="16">
                  <c:v>45196</c:v>
                </c:pt>
                <c:pt idx="17">
                  <c:v>45210</c:v>
                </c:pt>
                <c:pt idx="18">
                  <c:v>45210</c:v>
                </c:pt>
                <c:pt idx="19">
                  <c:v>45224</c:v>
                </c:pt>
                <c:pt idx="20">
                  <c:v>45224</c:v>
                </c:pt>
                <c:pt idx="21">
                  <c:v>45238</c:v>
                </c:pt>
                <c:pt idx="22">
                  <c:v>45238</c:v>
                </c:pt>
                <c:pt idx="23">
                  <c:v>45252</c:v>
                </c:pt>
                <c:pt idx="24">
                  <c:v>45280</c:v>
                </c:pt>
                <c:pt idx="25">
                  <c:v>45280</c:v>
                </c:pt>
                <c:pt idx="26">
                  <c:v>45280</c:v>
                </c:pt>
                <c:pt idx="27">
                  <c:v>45280</c:v>
                </c:pt>
                <c:pt idx="28">
                  <c:v>45280</c:v>
                </c:pt>
                <c:pt idx="29">
                  <c:v>45280</c:v>
                </c:pt>
                <c:pt idx="30">
                  <c:v>45294</c:v>
                </c:pt>
                <c:pt idx="31">
                  <c:v>45308</c:v>
                </c:pt>
                <c:pt idx="32">
                  <c:v>45308</c:v>
                </c:pt>
                <c:pt idx="33">
                  <c:v>45308</c:v>
                </c:pt>
                <c:pt idx="34">
                  <c:v>45322</c:v>
                </c:pt>
                <c:pt idx="35">
                  <c:v>45322</c:v>
                </c:pt>
                <c:pt idx="36">
                  <c:v>45322</c:v>
                </c:pt>
                <c:pt idx="37">
                  <c:v>45336</c:v>
                </c:pt>
                <c:pt idx="38">
                  <c:v>45336</c:v>
                </c:pt>
                <c:pt idx="39">
                  <c:v>45364</c:v>
                </c:pt>
                <c:pt idx="40">
                  <c:v>45364</c:v>
                </c:pt>
                <c:pt idx="41">
                  <c:v>45364</c:v>
                </c:pt>
                <c:pt idx="42">
                  <c:v>45378</c:v>
                </c:pt>
                <c:pt idx="43">
                  <c:v>45378</c:v>
                </c:pt>
                <c:pt idx="44">
                  <c:v>45378</c:v>
                </c:pt>
                <c:pt idx="45">
                  <c:v>45378</c:v>
                </c:pt>
                <c:pt idx="46">
                  <c:v>45378</c:v>
                </c:pt>
                <c:pt idx="47">
                  <c:v>45378</c:v>
                </c:pt>
                <c:pt idx="48">
                  <c:v>45392</c:v>
                </c:pt>
                <c:pt idx="49">
                  <c:v>45392</c:v>
                </c:pt>
                <c:pt idx="50">
                  <c:v>45392</c:v>
                </c:pt>
                <c:pt idx="51">
                  <c:v>44927</c:v>
                </c:pt>
                <c:pt idx="52">
                  <c:v>44927</c:v>
                </c:pt>
                <c:pt idx="53">
                  <c:v>44927</c:v>
                </c:pt>
                <c:pt idx="54">
                  <c:v>44927</c:v>
                </c:pt>
                <c:pt idx="55">
                  <c:v>44927</c:v>
                </c:pt>
                <c:pt idx="56">
                  <c:v>44927</c:v>
                </c:pt>
                <c:pt idx="57">
                  <c:v>44927</c:v>
                </c:pt>
                <c:pt idx="58">
                  <c:v>44927</c:v>
                </c:pt>
                <c:pt idx="59">
                  <c:v>44927</c:v>
                </c:pt>
                <c:pt idx="60">
                  <c:v>44927</c:v>
                </c:pt>
                <c:pt idx="61">
                  <c:v>44927</c:v>
                </c:pt>
                <c:pt idx="62">
                  <c:v>44927</c:v>
                </c:pt>
                <c:pt idx="63">
                  <c:v>44927</c:v>
                </c:pt>
                <c:pt idx="64">
                  <c:v>44927</c:v>
                </c:pt>
                <c:pt idx="65">
                  <c:v>44927</c:v>
                </c:pt>
                <c:pt idx="66">
                  <c:v>44927</c:v>
                </c:pt>
                <c:pt idx="67">
                  <c:v>44927</c:v>
                </c:pt>
                <c:pt idx="68">
                  <c:v>44927</c:v>
                </c:pt>
                <c:pt idx="69">
                  <c:v>44927</c:v>
                </c:pt>
                <c:pt idx="70">
                  <c:v>44927</c:v>
                </c:pt>
                <c:pt idx="71">
                  <c:v>44927</c:v>
                </c:pt>
                <c:pt idx="72">
                  <c:v>44927</c:v>
                </c:pt>
                <c:pt idx="73">
                  <c:v>44927</c:v>
                </c:pt>
                <c:pt idx="74">
                  <c:v>44927</c:v>
                </c:pt>
                <c:pt idx="75">
                  <c:v>44927</c:v>
                </c:pt>
                <c:pt idx="76">
                  <c:v>44927</c:v>
                </c:pt>
                <c:pt idx="77">
                  <c:v>44927</c:v>
                </c:pt>
                <c:pt idx="78">
                  <c:v>44927</c:v>
                </c:pt>
                <c:pt idx="79">
                  <c:v>44927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1-419F-89D5-9EC12264C7BE}"/>
            </c:ext>
          </c:extLst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'Other Data Schedule'!$B$2:$B$81</c:f>
              <c:strCache>
                <c:ptCount val="80"/>
                <c:pt idx="0">
                  <c:v>V1_BC Hydro Data </c:v>
                </c:pt>
                <c:pt idx="1">
                  <c:v>V1_Load Shapes</c:v>
                </c:pt>
                <c:pt idx="2">
                  <c:v>V1_    Demand Response Shapes</c:v>
                </c:pt>
                <c:pt idx="3">
                  <c:v>V1_    Energy Efficiency</c:v>
                </c:pt>
                <c:pt idx="4">
                  <c:v>V1_    Electric Vehicle loads</c:v>
                </c:pt>
                <c:pt idx="5">
                  <c:v>V1_    Electrification Loads</c:v>
                </c:pt>
                <c:pt idx="6">
                  <c:v>V1_Transmission Contingencies</c:v>
                </c:pt>
                <c:pt idx="7">
                  <c:v>V1_Phase Shifter Transformers - How to treat, and review</c:v>
                </c:pt>
                <c:pt idx="8">
                  <c:v>V1_    BTM PV </c:v>
                </c:pt>
                <c:pt idx="9">
                  <c:v>V1_    BTM Storage</c:v>
                </c:pt>
                <c:pt idx="10">
                  <c:v>V1_Hourly Wind Shapes</c:v>
                </c:pt>
                <c:pt idx="11">
                  <c:v>V1_Hourly Utility Scale Solar shapes</c:v>
                </c:pt>
                <c:pt idx="12">
                  <c:v>V1_Thermal Plant Data</c:v>
                </c:pt>
                <c:pt idx="13">
                  <c:v>V1_     Cycling Data (Start costs, other)</c:v>
                </c:pt>
                <c:pt idx="14">
                  <c:v>V1_     Min up/down time</c:v>
                </c:pt>
                <c:pt idx="15">
                  <c:v>V1_     Ramp Rates</c:v>
                </c:pt>
                <c:pt idx="16">
                  <c:v>V1_     Heat rates</c:v>
                </c:pt>
                <c:pt idx="17">
                  <c:v>V1_BTM PV Shapes and modeling methodology</c:v>
                </c:pt>
                <c:pt idx="18">
                  <c:v>V1_FOR</c:v>
                </c:pt>
                <c:pt idx="19">
                  <c:v>V1_Path definitions/ratings - WECC Paths</c:v>
                </c:pt>
                <c:pt idx="20">
                  <c:v>V1_Review all interfaces - Non WECC Paths</c:v>
                </c:pt>
                <c:pt idx="21">
                  <c:v>V1_Transmission Nomograms</c:v>
                </c:pt>
                <c:pt idx="22">
                  <c:v>V1_EPE and TEPC load and generation balance nomograms</c:v>
                </c:pt>
                <c:pt idx="23">
                  <c:v>V1_Wheeling Rates (from utility tariffs)</c:v>
                </c:pt>
                <c:pt idx="24">
                  <c:v>V2_     Natural Gas Prices</c:v>
                </c:pt>
                <c:pt idx="25">
                  <c:v>V2_     Coal Prices</c:v>
                </c:pt>
                <c:pt idx="26">
                  <c:v>V2_     Uranium Prices</c:v>
                </c:pt>
                <c:pt idx="27">
                  <c:v>V2_     Other fuels Prices</c:v>
                </c:pt>
                <c:pt idx="28">
                  <c:v>V2_Deflator/Inflator rates</c:v>
                </c:pt>
                <c:pt idx="29">
                  <c:v>V1_Deflator/Inflator rates</c:v>
                </c:pt>
                <c:pt idx="30">
                  <c:v>V2_Path definitions/ratings - WECC Paths</c:v>
                </c:pt>
                <c:pt idx="31">
                  <c:v>V2_CO2 prices California</c:v>
                </c:pt>
                <c:pt idx="32">
                  <c:v>V2_CO2 prices Washington Oregon</c:v>
                </c:pt>
                <c:pt idx="33">
                  <c:v>V2_CO2 prices BC and Alberta</c:v>
                </c:pt>
                <c:pt idx="34">
                  <c:v>V2_BC Hydro Data </c:v>
                </c:pt>
                <c:pt idx="35">
                  <c:v>V1_Variable O&amp;M for all thermal generator types</c:v>
                </c:pt>
                <c:pt idx="36">
                  <c:v>V1_Variable O&amp;M for all Non-thermal generator types</c:v>
                </c:pt>
                <c:pt idx="37">
                  <c:v>V2_Load Shapes</c:v>
                </c:pt>
                <c:pt idx="38">
                  <c:v>V1_Dispatch price for wind, solar, and hydro (Also called oportunity cost)</c:v>
                </c:pt>
                <c:pt idx="39">
                  <c:v>V2_Load-Following and Regulation reserve calculations</c:v>
                </c:pt>
                <c:pt idx="40">
                  <c:v>V2_    Demand Response Shapes</c:v>
                </c:pt>
                <c:pt idx="41">
                  <c:v>V2_    Energy Efficiency</c:v>
                </c:pt>
                <c:pt idx="42">
                  <c:v>V2_Maintenance Schedule</c:v>
                </c:pt>
                <c:pt idx="43">
                  <c:v>V2_    Electric Vehicle loads</c:v>
                </c:pt>
                <c:pt idx="44">
                  <c:v>V2_    Electrification Loads</c:v>
                </c:pt>
                <c:pt idx="45">
                  <c:v>V2_    BTM PV </c:v>
                </c:pt>
                <c:pt idx="46">
                  <c:v>V2_    BTM Storage</c:v>
                </c:pt>
                <c:pt idx="47">
                  <c:v>V1_Maintenance Schedule</c:v>
                </c:pt>
                <c:pt idx="48">
                  <c:v>V2_Hourly Wind Shapes</c:v>
                </c:pt>
                <c:pt idx="49">
                  <c:v>V2_Hourly Utility Scale Solar shapes</c:v>
                </c:pt>
                <c:pt idx="50">
                  <c:v>V2_BTM PV Shapes and modeling methodology</c:v>
                </c:pt>
                <c:pt idx="51">
                  <c:v>V2_Coincident Energy Year Shapes</c:v>
                </c:pt>
                <c:pt idx="52">
                  <c:v>V2_Hydro Data (Weekly energy, min, max, etc.)</c:v>
                </c:pt>
                <c:pt idx="53">
                  <c:v>V2_    Pump loads</c:v>
                </c:pt>
                <c:pt idx="54">
                  <c:v>V2_Variable O&amp;M for all thermal generator types</c:v>
                </c:pt>
                <c:pt idx="55">
                  <c:v>V2_Variable O&amp;M for all Non-thermal generator types</c:v>
                </c:pt>
                <c:pt idx="56">
                  <c:v>V2_Dispatch price for wind, solar, and hydro (Also called oportunity cost)</c:v>
                </c:pt>
                <c:pt idx="57">
                  <c:v>V2_Review all interfaces - Non WECC Paths</c:v>
                </c:pt>
                <c:pt idx="58">
                  <c:v>V2_Transmission Nomograms</c:v>
                </c:pt>
                <c:pt idx="59">
                  <c:v>V2_Transmission Contingencies</c:v>
                </c:pt>
                <c:pt idx="60">
                  <c:v>V2_EPE and TEPC load and generation balance nomograms</c:v>
                </c:pt>
                <c:pt idx="61">
                  <c:v>V2_Wheeling Rates (from utility tariffs)</c:v>
                </c:pt>
                <c:pt idx="62">
                  <c:v>V1_Coincident Energy Year Shapes</c:v>
                </c:pt>
                <c:pt idx="63">
                  <c:v>V1_Hydro Data (Weekly energy, min, max, etc.)</c:v>
                </c:pt>
                <c:pt idx="64">
                  <c:v>V1_    Pump loads</c:v>
                </c:pt>
                <c:pt idx="65">
                  <c:v>V2_Thermal Plant Data</c:v>
                </c:pt>
                <c:pt idx="66">
                  <c:v>V2_     Cycling Data (Start costs, other)</c:v>
                </c:pt>
                <c:pt idx="67">
                  <c:v>V2_     Min up/down time</c:v>
                </c:pt>
                <c:pt idx="68">
                  <c:v>V2_     Ramp Rates</c:v>
                </c:pt>
                <c:pt idx="69">
                  <c:v>V2_     Heat rates</c:v>
                </c:pt>
                <c:pt idx="70">
                  <c:v>V2_FOR</c:v>
                </c:pt>
                <c:pt idx="71">
                  <c:v>V1_     Natural Gas Prices</c:v>
                </c:pt>
                <c:pt idx="72">
                  <c:v>V1_     Coal Prices</c:v>
                </c:pt>
                <c:pt idx="73">
                  <c:v>V1_     Uranium Prices</c:v>
                </c:pt>
                <c:pt idx="74">
                  <c:v>V1_     Other fuels Prices</c:v>
                </c:pt>
                <c:pt idx="75">
                  <c:v>V1_CO2 prices California</c:v>
                </c:pt>
                <c:pt idx="76">
                  <c:v>V1_CO2 prices Washington Oregon</c:v>
                </c:pt>
                <c:pt idx="77">
                  <c:v>V1_CO2 prices BC and Alberta</c:v>
                </c:pt>
                <c:pt idx="78">
                  <c:v>V1_Load-Following and Regulation reserve calculations</c:v>
                </c:pt>
                <c:pt idx="79">
                  <c:v>V2_Phase Shifter Transformers - How to treat, and review</c:v>
                </c:pt>
              </c:strCache>
            </c:strRef>
          </c:cat>
          <c:val>
            <c:numRef>
              <c:f>'Other Data Schedule'!$Q$2:$Q$81</c:f>
              <c:numCache>
                <c:formatCode>General</c:formatCode>
                <c:ptCount val="80"/>
                <c:pt idx="0">
                  <c:v>14</c:v>
                </c:pt>
                <c:pt idx="1">
                  <c:v>35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28</c:v>
                </c:pt>
                <c:pt idx="11">
                  <c:v>28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42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28</c:v>
                </c:pt>
                <c:pt idx="38">
                  <c:v>14</c:v>
                </c:pt>
                <c:pt idx="39">
                  <c:v>42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14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14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1-419F-89D5-9EC12264C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0980719"/>
        <c:axId val="1880980303"/>
      </c:barChart>
      <c:catAx>
        <c:axId val="188098071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980303"/>
        <c:crosses val="autoZero"/>
        <c:auto val="1"/>
        <c:lblAlgn val="ctr"/>
        <c:lblOffset val="100"/>
        <c:noMultiLvlLbl val="0"/>
      </c:catAx>
      <c:valAx>
        <c:axId val="1880980303"/>
        <c:scaling>
          <c:orientation val="minMax"/>
          <c:min val="450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980719"/>
        <c:crosses val="autoZero"/>
        <c:crossBetween val="between"/>
        <c:majorUnit val="30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86158222367361"/>
          <c:y val="4.00587544065805E-2"/>
          <c:w val="0.82092310765488263"/>
          <c:h val="0.95054054054054049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'Other Data Schedule_NoNone'!$B$2:$B$52</c:f>
              <c:strCache>
                <c:ptCount val="51"/>
                <c:pt idx="0">
                  <c:v>V1_BC Hydro Data </c:v>
                </c:pt>
                <c:pt idx="1">
                  <c:v>V1_Load Shapes</c:v>
                </c:pt>
                <c:pt idx="2">
                  <c:v>V1_    Demand Response Shapes</c:v>
                </c:pt>
                <c:pt idx="3">
                  <c:v>V1_    Energy Efficiency</c:v>
                </c:pt>
                <c:pt idx="4">
                  <c:v>V1_    Electric Vehicle loads</c:v>
                </c:pt>
                <c:pt idx="5">
                  <c:v>V1_    Electrification Loads</c:v>
                </c:pt>
                <c:pt idx="6">
                  <c:v>V1_Transmission Contingencies</c:v>
                </c:pt>
                <c:pt idx="7">
                  <c:v>V1_Phase Shifter Transformers - How to treat, and review</c:v>
                </c:pt>
                <c:pt idx="8">
                  <c:v>V1_    BTM PV </c:v>
                </c:pt>
                <c:pt idx="9">
                  <c:v>V1_    BTM Storage</c:v>
                </c:pt>
                <c:pt idx="10">
                  <c:v>V1_Hourly Wind Shapes</c:v>
                </c:pt>
                <c:pt idx="11">
                  <c:v>V1_Hourly Utility Scale Solar shapes</c:v>
                </c:pt>
                <c:pt idx="12">
                  <c:v>V1_Thermal Plant Data</c:v>
                </c:pt>
                <c:pt idx="13">
                  <c:v>V1_     Cycling Data (Start costs, other)</c:v>
                </c:pt>
                <c:pt idx="14">
                  <c:v>V1_     Min up/down time</c:v>
                </c:pt>
                <c:pt idx="15">
                  <c:v>V1_     Ramp Rates</c:v>
                </c:pt>
                <c:pt idx="16">
                  <c:v>V1_     Heat rates</c:v>
                </c:pt>
                <c:pt idx="17">
                  <c:v>V1_BTM PV Shapes and modeling methodology</c:v>
                </c:pt>
                <c:pt idx="18">
                  <c:v>V1_FOR</c:v>
                </c:pt>
                <c:pt idx="19">
                  <c:v>V1_Path definitions/ratings - WECC Paths</c:v>
                </c:pt>
                <c:pt idx="20">
                  <c:v>V1_Review all interfaces - Non WECC Paths</c:v>
                </c:pt>
                <c:pt idx="21">
                  <c:v>V1_Transmission Nomograms</c:v>
                </c:pt>
                <c:pt idx="22">
                  <c:v>V1_EPE and TEPC load and generation balance nomograms</c:v>
                </c:pt>
                <c:pt idx="23">
                  <c:v>V1_Wheeling Rates (from utility tariffs)</c:v>
                </c:pt>
                <c:pt idx="24">
                  <c:v>V2_     Natural Gas Prices</c:v>
                </c:pt>
                <c:pt idx="25">
                  <c:v>V2_     Coal Prices</c:v>
                </c:pt>
                <c:pt idx="26">
                  <c:v>V2_     Uranium Prices</c:v>
                </c:pt>
                <c:pt idx="27">
                  <c:v>V2_     Other fuels Prices</c:v>
                </c:pt>
                <c:pt idx="28">
                  <c:v>V2_Deflator/Inflator rates</c:v>
                </c:pt>
                <c:pt idx="29">
                  <c:v>V1_Deflator/Inflator rates</c:v>
                </c:pt>
                <c:pt idx="30">
                  <c:v>V2_Path definitions/ratings - WECC Paths</c:v>
                </c:pt>
                <c:pt idx="31">
                  <c:v>V2_CO2 prices California</c:v>
                </c:pt>
                <c:pt idx="32">
                  <c:v>V2_CO2 prices Washington Oregon</c:v>
                </c:pt>
                <c:pt idx="33">
                  <c:v>V2_CO2 prices BC and Alberta</c:v>
                </c:pt>
                <c:pt idx="34">
                  <c:v>V2_BC Hydro Data </c:v>
                </c:pt>
                <c:pt idx="35">
                  <c:v>V1_Variable O&amp;M for all thermal generator types</c:v>
                </c:pt>
                <c:pt idx="36">
                  <c:v>V1_Variable O&amp;M for all Non-thermal generator types</c:v>
                </c:pt>
                <c:pt idx="37">
                  <c:v>V2_Load Shapes</c:v>
                </c:pt>
                <c:pt idx="38">
                  <c:v>V1_Dispatch price for wind, solar, and hydro (Also called oportunity cost)</c:v>
                </c:pt>
                <c:pt idx="39">
                  <c:v>V2_Load-Following and Regulation reserve calculations</c:v>
                </c:pt>
                <c:pt idx="40">
                  <c:v>V2_    Demand Response Shapes</c:v>
                </c:pt>
                <c:pt idx="41">
                  <c:v>V2_    Energy Efficiency</c:v>
                </c:pt>
                <c:pt idx="42">
                  <c:v>V2_Maintenance Schedule</c:v>
                </c:pt>
                <c:pt idx="43">
                  <c:v>V2_    Electric Vehicle loads</c:v>
                </c:pt>
                <c:pt idx="44">
                  <c:v>V2_    Electrification Loads</c:v>
                </c:pt>
                <c:pt idx="45">
                  <c:v>V2_    BTM PV </c:v>
                </c:pt>
                <c:pt idx="46">
                  <c:v>V2_    BTM Storage</c:v>
                </c:pt>
                <c:pt idx="47">
                  <c:v>V1_Maintenance Schedule</c:v>
                </c:pt>
                <c:pt idx="48">
                  <c:v>V2_Hourly Wind Shapes</c:v>
                </c:pt>
                <c:pt idx="49">
                  <c:v>V2_Hourly Utility Scale Solar shapes</c:v>
                </c:pt>
                <c:pt idx="50">
                  <c:v>V2_BTM PV Shapes and modeling methodology</c:v>
                </c:pt>
              </c:strCache>
            </c:strRef>
          </c:cat>
          <c:val>
            <c:numRef>
              <c:f>'Other Data Schedule_NoNone'!$P$2:$P$52</c:f>
              <c:numCache>
                <c:formatCode>m/d/yyyy</c:formatCode>
                <c:ptCount val="51"/>
                <c:pt idx="0">
                  <c:v>45070</c:v>
                </c:pt>
                <c:pt idx="1">
                  <c:v>45084</c:v>
                </c:pt>
                <c:pt idx="2">
                  <c:v>45119</c:v>
                </c:pt>
                <c:pt idx="3">
                  <c:v>45119</c:v>
                </c:pt>
                <c:pt idx="4">
                  <c:v>45119</c:v>
                </c:pt>
                <c:pt idx="5">
                  <c:v>45119</c:v>
                </c:pt>
                <c:pt idx="6">
                  <c:v>45126</c:v>
                </c:pt>
                <c:pt idx="7">
                  <c:v>45126</c:v>
                </c:pt>
                <c:pt idx="8">
                  <c:v>45140</c:v>
                </c:pt>
                <c:pt idx="9">
                  <c:v>45140</c:v>
                </c:pt>
                <c:pt idx="10">
                  <c:v>45154</c:v>
                </c:pt>
                <c:pt idx="11">
                  <c:v>45154</c:v>
                </c:pt>
                <c:pt idx="12">
                  <c:v>45182</c:v>
                </c:pt>
                <c:pt idx="13">
                  <c:v>45182</c:v>
                </c:pt>
                <c:pt idx="14">
                  <c:v>45182</c:v>
                </c:pt>
                <c:pt idx="15">
                  <c:v>45182</c:v>
                </c:pt>
                <c:pt idx="16">
                  <c:v>45196</c:v>
                </c:pt>
                <c:pt idx="17">
                  <c:v>45210</c:v>
                </c:pt>
                <c:pt idx="18">
                  <c:v>45210</c:v>
                </c:pt>
                <c:pt idx="19">
                  <c:v>45224</c:v>
                </c:pt>
                <c:pt idx="20">
                  <c:v>45224</c:v>
                </c:pt>
                <c:pt idx="21">
                  <c:v>45238</c:v>
                </c:pt>
                <c:pt idx="22">
                  <c:v>45238</c:v>
                </c:pt>
                <c:pt idx="23">
                  <c:v>45252</c:v>
                </c:pt>
                <c:pt idx="24">
                  <c:v>45280</c:v>
                </c:pt>
                <c:pt idx="25">
                  <c:v>45280</c:v>
                </c:pt>
                <c:pt idx="26">
                  <c:v>45280</c:v>
                </c:pt>
                <c:pt idx="27">
                  <c:v>45280</c:v>
                </c:pt>
                <c:pt idx="28">
                  <c:v>45280</c:v>
                </c:pt>
                <c:pt idx="29">
                  <c:v>45280</c:v>
                </c:pt>
                <c:pt idx="30">
                  <c:v>45294</c:v>
                </c:pt>
                <c:pt idx="31">
                  <c:v>45308</c:v>
                </c:pt>
                <c:pt idx="32">
                  <c:v>45308</c:v>
                </c:pt>
                <c:pt idx="33">
                  <c:v>45308</c:v>
                </c:pt>
                <c:pt idx="34">
                  <c:v>45322</c:v>
                </c:pt>
                <c:pt idx="35">
                  <c:v>45322</c:v>
                </c:pt>
                <c:pt idx="36">
                  <c:v>45322</c:v>
                </c:pt>
                <c:pt idx="37">
                  <c:v>45336</c:v>
                </c:pt>
                <c:pt idx="38">
                  <c:v>45336</c:v>
                </c:pt>
                <c:pt idx="39">
                  <c:v>45364</c:v>
                </c:pt>
                <c:pt idx="40">
                  <c:v>45364</c:v>
                </c:pt>
                <c:pt idx="41">
                  <c:v>45364</c:v>
                </c:pt>
                <c:pt idx="42">
                  <c:v>45378</c:v>
                </c:pt>
                <c:pt idx="43">
                  <c:v>45378</c:v>
                </c:pt>
                <c:pt idx="44">
                  <c:v>45378</c:v>
                </c:pt>
                <c:pt idx="45">
                  <c:v>45378</c:v>
                </c:pt>
                <c:pt idx="46">
                  <c:v>45378</c:v>
                </c:pt>
                <c:pt idx="47">
                  <c:v>45378</c:v>
                </c:pt>
                <c:pt idx="48">
                  <c:v>45392</c:v>
                </c:pt>
                <c:pt idx="49">
                  <c:v>45392</c:v>
                </c:pt>
                <c:pt idx="50">
                  <c:v>45392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8-4895-97AB-BB2BBDFC6321}"/>
            </c:ext>
          </c:extLst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'Other Data Schedule_NoNone'!$B$2:$B$52</c:f>
              <c:strCache>
                <c:ptCount val="51"/>
                <c:pt idx="0">
                  <c:v>V1_BC Hydro Data </c:v>
                </c:pt>
                <c:pt idx="1">
                  <c:v>V1_Load Shapes</c:v>
                </c:pt>
                <c:pt idx="2">
                  <c:v>V1_    Demand Response Shapes</c:v>
                </c:pt>
                <c:pt idx="3">
                  <c:v>V1_    Energy Efficiency</c:v>
                </c:pt>
                <c:pt idx="4">
                  <c:v>V1_    Electric Vehicle loads</c:v>
                </c:pt>
                <c:pt idx="5">
                  <c:v>V1_    Electrification Loads</c:v>
                </c:pt>
                <c:pt idx="6">
                  <c:v>V1_Transmission Contingencies</c:v>
                </c:pt>
                <c:pt idx="7">
                  <c:v>V1_Phase Shifter Transformers - How to treat, and review</c:v>
                </c:pt>
                <c:pt idx="8">
                  <c:v>V1_    BTM PV </c:v>
                </c:pt>
                <c:pt idx="9">
                  <c:v>V1_    BTM Storage</c:v>
                </c:pt>
                <c:pt idx="10">
                  <c:v>V1_Hourly Wind Shapes</c:v>
                </c:pt>
                <c:pt idx="11">
                  <c:v>V1_Hourly Utility Scale Solar shapes</c:v>
                </c:pt>
                <c:pt idx="12">
                  <c:v>V1_Thermal Plant Data</c:v>
                </c:pt>
                <c:pt idx="13">
                  <c:v>V1_     Cycling Data (Start costs, other)</c:v>
                </c:pt>
                <c:pt idx="14">
                  <c:v>V1_     Min up/down time</c:v>
                </c:pt>
                <c:pt idx="15">
                  <c:v>V1_     Ramp Rates</c:v>
                </c:pt>
                <c:pt idx="16">
                  <c:v>V1_     Heat rates</c:v>
                </c:pt>
                <c:pt idx="17">
                  <c:v>V1_BTM PV Shapes and modeling methodology</c:v>
                </c:pt>
                <c:pt idx="18">
                  <c:v>V1_FOR</c:v>
                </c:pt>
                <c:pt idx="19">
                  <c:v>V1_Path definitions/ratings - WECC Paths</c:v>
                </c:pt>
                <c:pt idx="20">
                  <c:v>V1_Review all interfaces - Non WECC Paths</c:v>
                </c:pt>
                <c:pt idx="21">
                  <c:v>V1_Transmission Nomograms</c:v>
                </c:pt>
                <c:pt idx="22">
                  <c:v>V1_EPE and TEPC load and generation balance nomograms</c:v>
                </c:pt>
                <c:pt idx="23">
                  <c:v>V1_Wheeling Rates (from utility tariffs)</c:v>
                </c:pt>
                <c:pt idx="24">
                  <c:v>V2_     Natural Gas Prices</c:v>
                </c:pt>
                <c:pt idx="25">
                  <c:v>V2_     Coal Prices</c:v>
                </c:pt>
                <c:pt idx="26">
                  <c:v>V2_     Uranium Prices</c:v>
                </c:pt>
                <c:pt idx="27">
                  <c:v>V2_     Other fuels Prices</c:v>
                </c:pt>
                <c:pt idx="28">
                  <c:v>V2_Deflator/Inflator rates</c:v>
                </c:pt>
                <c:pt idx="29">
                  <c:v>V1_Deflator/Inflator rates</c:v>
                </c:pt>
                <c:pt idx="30">
                  <c:v>V2_Path definitions/ratings - WECC Paths</c:v>
                </c:pt>
                <c:pt idx="31">
                  <c:v>V2_CO2 prices California</c:v>
                </c:pt>
                <c:pt idx="32">
                  <c:v>V2_CO2 prices Washington Oregon</c:v>
                </c:pt>
                <c:pt idx="33">
                  <c:v>V2_CO2 prices BC and Alberta</c:v>
                </c:pt>
                <c:pt idx="34">
                  <c:v>V2_BC Hydro Data </c:v>
                </c:pt>
                <c:pt idx="35">
                  <c:v>V1_Variable O&amp;M for all thermal generator types</c:v>
                </c:pt>
                <c:pt idx="36">
                  <c:v>V1_Variable O&amp;M for all Non-thermal generator types</c:v>
                </c:pt>
                <c:pt idx="37">
                  <c:v>V2_Load Shapes</c:v>
                </c:pt>
                <c:pt idx="38">
                  <c:v>V1_Dispatch price for wind, solar, and hydro (Also called oportunity cost)</c:v>
                </c:pt>
                <c:pt idx="39">
                  <c:v>V2_Load-Following and Regulation reserve calculations</c:v>
                </c:pt>
                <c:pt idx="40">
                  <c:v>V2_    Demand Response Shapes</c:v>
                </c:pt>
                <c:pt idx="41">
                  <c:v>V2_    Energy Efficiency</c:v>
                </c:pt>
                <c:pt idx="42">
                  <c:v>V2_Maintenance Schedule</c:v>
                </c:pt>
                <c:pt idx="43">
                  <c:v>V2_    Electric Vehicle loads</c:v>
                </c:pt>
                <c:pt idx="44">
                  <c:v>V2_    Electrification Loads</c:v>
                </c:pt>
                <c:pt idx="45">
                  <c:v>V2_    BTM PV </c:v>
                </c:pt>
                <c:pt idx="46">
                  <c:v>V2_    BTM Storage</c:v>
                </c:pt>
                <c:pt idx="47">
                  <c:v>V1_Maintenance Schedule</c:v>
                </c:pt>
                <c:pt idx="48">
                  <c:v>V2_Hourly Wind Shapes</c:v>
                </c:pt>
                <c:pt idx="49">
                  <c:v>V2_Hourly Utility Scale Solar shapes</c:v>
                </c:pt>
                <c:pt idx="50">
                  <c:v>V2_BTM PV Shapes and modeling methodology</c:v>
                </c:pt>
              </c:strCache>
            </c:strRef>
          </c:cat>
          <c:val>
            <c:numRef>
              <c:f>'Other Data Schedule_NoNone'!$Q$2:$Q$52</c:f>
              <c:numCache>
                <c:formatCode>General</c:formatCode>
                <c:ptCount val="51"/>
                <c:pt idx="0">
                  <c:v>14</c:v>
                </c:pt>
                <c:pt idx="1">
                  <c:v>35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28</c:v>
                </c:pt>
                <c:pt idx="11">
                  <c:v>28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42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28</c:v>
                </c:pt>
                <c:pt idx="38">
                  <c:v>14</c:v>
                </c:pt>
                <c:pt idx="39">
                  <c:v>42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14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58-4895-97AB-BB2BBDFC6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0980719"/>
        <c:axId val="1880980303"/>
      </c:barChart>
      <c:catAx>
        <c:axId val="188098071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980303"/>
        <c:crosses val="autoZero"/>
        <c:auto val="1"/>
        <c:lblAlgn val="ctr"/>
        <c:lblOffset val="100"/>
        <c:noMultiLvlLbl val="0"/>
      </c:catAx>
      <c:valAx>
        <c:axId val="1880980303"/>
        <c:scaling>
          <c:orientation val="minMax"/>
          <c:min val="450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980719"/>
        <c:crosses val="autoZero"/>
        <c:crossBetween val="between"/>
        <c:majorUnit val="30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2034 ADS Schedule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99640003984967"/>
          <c:y val="3.946224136910878E-2"/>
          <c:w val="0.76221261436739918"/>
          <c:h val="0.95232113913283556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'PCDS Schedule'!$X$1</c:f>
              <c:strCache>
                <c:ptCount val="1"/>
                <c:pt idx="0">
                  <c:v>Start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'PCDS Schedule'!$B$2:$B$81</c:f>
              <c:strCache>
                <c:ptCount val="80"/>
                <c:pt idx="0">
                  <c:v>V1_BC Hydro Data </c:v>
                </c:pt>
                <c:pt idx="1">
                  <c:v>V1_Load Shapes</c:v>
                </c:pt>
                <c:pt idx="2">
                  <c:v>V1_    Demand Response Shapes</c:v>
                </c:pt>
                <c:pt idx="3">
                  <c:v>V1_    Energy Efficiency</c:v>
                </c:pt>
                <c:pt idx="4">
                  <c:v>V1_    Electric Vehicle loads</c:v>
                </c:pt>
                <c:pt idx="5">
                  <c:v>V1_    Electrification Loads</c:v>
                </c:pt>
                <c:pt idx="6">
                  <c:v>V1_Transmission Contingencies</c:v>
                </c:pt>
                <c:pt idx="7">
                  <c:v>V1_Phase Shifter Transformers - How to treat, and review</c:v>
                </c:pt>
                <c:pt idx="8">
                  <c:v>V1_    BTM PV </c:v>
                </c:pt>
                <c:pt idx="9">
                  <c:v>V1_    BTM Storage</c:v>
                </c:pt>
                <c:pt idx="10">
                  <c:v>V1_Hourly Utility Scale Solar shapes</c:v>
                </c:pt>
                <c:pt idx="11">
                  <c:v>V1_Hourly Wind Shapes</c:v>
                </c:pt>
                <c:pt idx="12">
                  <c:v>V1_Thermal Plant Data</c:v>
                </c:pt>
                <c:pt idx="13">
                  <c:v>V1_     Cycling Data (Start costs, other)</c:v>
                </c:pt>
                <c:pt idx="14">
                  <c:v>V1_     Min up/down time</c:v>
                </c:pt>
                <c:pt idx="15">
                  <c:v>V1_     Ramp Rates</c:v>
                </c:pt>
                <c:pt idx="16">
                  <c:v>V1_     Heat rates</c:v>
                </c:pt>
                <c:pt idx="17">
                  <c:v>V1_BTM PV Shapes and modeling methodology</c:v>
                </c:pt>
                <c:pt idx="18">
                  <c:v>V1_FOR</c:v>
                </c:pt>
                <c:pt idx="19">
                  <c:v>V1_Path definitions/ratings - WECC Paths</c:v>
                </c:pt>
                <c:pt idx="20">
                  <c:v>V1_Review all interfaces - Non WECC Paths</c:v>
                </c:pt>
                <c:pt idx="21">
                  <c:v>V1_Transmission Nomograms</c:v>
                </c:pt>
                <c:pt idx="22">
                  <c:v>V1_EPE and TEPC load and generation balance nomograms</c:v>
                </c:pt>
                <c:pt idx="23">
                  <c:v>V1_Wheeling Rates (from utility tariffs)</c:v>
                </c:pt>
                <c:pt idx="24">
                  <c:v>V1_Deflator/Inflator rates</c:v>
                </c:pt>
                <c:pt idx="25">
                  <c:v>V2_     Natural Gas Prices</c:v>
                </c:pt>
                <c:pt idx="26">
                  <c:v>V2_     Coal Prices</c:v>
                </c:pt>
                <c:pt idx="27">
                  <c:v>V2_     Uranium Prices</c:v>
                </c:pt>
                <c:pt idx="28">
                  <c:v>V2_     Other fuels Prices</c:v>
                </c:pt>
                <c:pt idx="29">
                  <c:v>V2_Deflator/Inflator rates</c:v>
                </c:pt>
                <c:pt idx="30">
                  <c:v>V2_Path definitions/ratings - WECC Paths</c:v>
                </c:pt>
                <c:pt idx="31">
                  <c:v>V2_CO2 prices California</c:v>
                </c:pt>
                <c:pt idx="32">
                  <c:v>V2_CO2 prices Washington Oregon</c:v>
                </c:pt>
                <c:pt idx="33">
                  <c:v>V2_CO2 prices BC and Alberta</c:v>
                </c:pt>
                <c:pt idx="34">
                  <c:v>V1_Variable O&amp;M for all thermal generator types</c:v>
                </c:pt>
                <c:pt idx="35">
                  <c:v>V1_Variable O&amp;M for all Non-thermal generator types</c:v>
                </c:pt>
                <c:pt idx="36">
                  <c:v>V2_BC Hydro Data </c:v>
                </c:pt>
                <c:pt idx="37">
                  <c:v>V1_Dispatch price for wind, solar, and hydro (Also called oportunity cost)</c:v>
                </c:pt>
                <c:pt idx="38">
                  <c:v>V2_Load Shapes</c:v>
                </c:pt>
                <c:pt idx="39">
                  <c:v>V2_    Demand Response Shapes</c:v>
                </c:pt>
                <c:pt idx="40">
                  <c:v>V2_    Energy Efficiency</c:v>
                </c:pt>
                <c:pt idx="41">
                  <c:v>V2_Load-Following and Regulation reserve calculations</c:v>
                </c:pt>
                <c:pt idx="42">
                  <c:v>V1_Maintenance Schedule</c:v>
                </c:pt>
                <c:pt idx="43">
                  <c:v>V2_    Electric Vehicle loads</c:v>
                </c:pt>
                <c:pt idx="44">
                  <c:v>V2_    Electrification Loads</c:v>
                </c:pt>
                <c:pt idx="45">
                  <c:v>V2_    BTM PV </c:v>
                </c:pt>
                <c:pt idx="46">
                  <c:v>V2_    BTM Storage</c:v>
                </c:pt>
                <c:pt idx="47">
                  <c:v>V2_Maintenance Schedule</c:v>
                </c:pt>
                <c:pt idx="48">
                  <c:v>V2_Hourly Utility Scale Solar shapes</c:v>
                </c:pt>
                <c:pt idx="49">
                  <c:v>V2_Hourly Wind Shapes</c:v>
                </c:pt>
                <c:pt idx="50">
                  <c:v>V2_BTM PV Shapes and modeling methodology</c:v>
                </c:pt>
                <c:pt idx="51">
                  <c:v>V1_Coincident Energy Year Shapes</c:v>
                </c:pt>
                <c:pt idx="52">
                  <c:v>V1_Hydro Data (Weekly energy, min, max, etc.)</c:v>
                </c:pt>
                <c:pt idx="53">
                  <c:v>V1_    Pump loads</c:v>
                </c:pt>
                <c:pt idx="54">
                  <c:v>V1_     Natural Gas Prices</c:v>
                </c:pt>
                <c:pt idx="55">
                  <c:v>V1_     Coal Prices</c:v>
                </c:pt>
                <c:pt idx="56">
                  <c:v>V1_     Uranium Prices</c:v>
                </c:pt>
                <c:pt idx="57">
                  <c:v>V1_     Other fuels Prices</c:v>
                </c:pt>
                <c:pt idx="58">
                  <c:v>V1_CO2 prices California</c:v>
                </c:pt>
                <c:pt idx="59">
                  <c:v>V1_CO2 prices Washington Oregon</c:v>
                </c:pt>
                <c:pt idx="60">
                  <c:v>V1_CO2 prices BC and Alberta</c:v>
                </c:pt>
                <c:pt idx="61">
                  <c:v>V1_Load-Following and Regulation reserve calculations</c:v>
                </c:pt>
                <c:pt idx="62">
                  <c:v>V2_Review all interfaces - Non WECC Paths</c:v>
                </c:pt>
                <c:pt idx="63">
                  <c:v>V2_Transmission Nomograms</c:v>
                </c:pt>
                <c:pt idx="64">
                  <c:v>V2_EPE and TEPC load and generation balance nomograms</c:v>
                </c:pt>
                <c:pt idx="65">
                  <c:v>V2_Transmission Contingencies</c:v>
                </c:pt>
                <c:pt idx="66">
                  <c:v>V2_Wheeling Rates (from utility tariffs)</c:v>
                </c:pt>
                <c:pt idx="67">
                  <c:v>V2_Coincident Energy Year Shapes</c:v>
                </c:pt>
                <c:pt idx="68">
                  <c:v>V2_Hydro Data (Weekly energy, min, max, etc.)</c:v>
                </c:pt>
                <c:pt idx="69">
                  <c:v>V2_    Pump loads</c:v>
                </c:pt>
                <c:pt idx="70">
                  <c:v>V2_Thermal Plant Data</c:v>
                </c:pt>
                <c:pt idx="71">
                  <c:v>V2_     Cycling Data (Start costs, other)</c:v>
                </c:pt>
                <c:pt idx="72">
                  <c:v>V2_     Min up/down time</c:v>
                </c:pt>
                <c:pt idx="73">
                  <c:v>V2_     Ramp Rates</c:v>
                </c:pt>
                <c:pt idx="74">
                  <c:v>V2_     Heat rates</c:v>
                </c:pt>
                <c:pt idx="75">
                  <c:v>V2_Variable O&amp;M for all thermal generator types</c:v>
                </c:pt>
                <c:pt idx="76">
                  <c:v>V2_FOR</c:v>
                </c:pt>
                <c:pt idx="77">
                  <c:v>V2_Variable O&amp;M for all Non-thermal generator types</c:v>
                </c:pt>
                <c:pt idx="78">
                  <c:v>V2_Dispatch price for wind, solar, and hydro (Also called oportunity cost)</c:v>
                </c:pt>
                <c:pt idx="79">
                  <c:v>V2_Phase Shifter Transformers - How to treat, and review</c:v>
                </c:pt>
              </c:strCache>
            </c:strRef>
          </c:cat>
          <c:val>
            <c:numRef>
              <c:f>'PCDS Schedule'!$X$2:$X$81</c:f>
              <c:numCache>
                <c:formatCode>m/d/yyyy</c:formatCode>
                <c:ptCount val="80"/>
                <c:pt idx="0">
                  <c:v>45070</c:v>
                </c:pt>
                <c:pt idx="1">
                  <c:v>45084</c:v>
                </c:pt>
                <c:pt idx="2">
                  <c:v>45119</c:v>
                </c:pt>
                <c:pt idx="3">
                  <c:v>45119</c:v>
                </c:pt>
                <c:pt idx="4">
                  <c:v>45119</c:v>
                </c:pt>
                <c:pt idx="5">
                  <c:v>45119</c:v>
                </c:pt>
                <c:pt idx="6">
                  <c:v>45126</c:v>
                </c:pt>
                <c:pt idx="7">
                  <c:v>45126</c:v>
                </c:pt>
                <c:pt idx="8">
                  <c:v>45140</c:v>
                </c:pt>
                <c:pt idx="9">
                  <c:v>45140</c:v>
                </c:pt>
                <c:pt idx="10">
                  <c:v>45154</c:v>
                </c:pt>
                <c:pt idx="11">
                  <c:v>45154</c:v>
                </c:pt>
                <c:pt idx="12">
                  <c:v>45182</c:v>
                </c:pt>
                <c:pt idx="13">
                  <c:v>45182</c:v>
                </c:pt>
                <c:pt idx="14">
                  <c:v>45182</c:v>
                </c:pt>
                <c:pt idx="15">
                  <c:v>45182</c:v>
                </c:pt>
                <c:pt idx="16">
                  <c:v>45196</c:v>
                </c:pt>
                <c:pt idx="17">
                  <c:v>45210</c:v>
                </c:pt>
                <c:pt idx="18">
                  <c:v>45210</c:v>
                </c:pt>
                <c:pt idx="19">
                  <c:v>45224</c:v>
                </c:pt>
                <c:pt idx="20">
                  <c:v>45224</c:v>
                </c:pt>
                <c:pt idx="21">
                  <c:v>45238</c:v>
                </c:pt>
                <c:pt idx="22">
                  <c:v>45238</c:v>
                </c:pt>
                <c:pt idx="23">
                  <c:v>45252</c:v>
                </c:pt>
                <c:pt idx="24">
                  <c:v>45280</c:v>
                </c:pt>
                <c:pt idx="25">
                  <c:v>45280</c:v>
                </c:pt>
                <c:pt idx="26">
                  <c:v>45280</c:v>
                </c:pt>
                <c:pt idx="27">
                  <c:v>45280</c:v>
                </c:pt>
                <c:pt idx="28">
                  <c:v>45280</c:v>
                </c:pt>
                <c:pt idx="29">
                  <c:v>45280</c:v>
                </c:pt>
                <c:pt idx="30">
                  <c:v>45294</c:v>
                </c:pt>
                <c:pt idx="31">
                  <c:v>45308</c:v>
                </c:pt>
                <c:pt idx="32">
                  <c:v>45308</c:v>
                </c:pt>
                <c:pt idx="33">
                  <c:v>45308</c:v>
                </c:pt>
                <c:pt idx="34">
                  <c:v>45322</c:v>
                </c:pt>
                <c:pt idx="35">
                  <c:v>45322</c:v>
                </c:pt>
                <c:pt idx="36">
                  <c:v>45322</c:v>
                </c:pt>
                <c:pt idx="37">
                  <c:v>45336</c:v>
                </c:pt>
                <c:pt idx="38">
                  <c:v>45336</c:v>
                </c:pt>
                <c:pt idx="39">
                  <c:v>45364</c:v>
                </c:pt>
                <c:pt idx="40">
                  <c:v>45364</c:v>
                </c:pt>
                <c:pt idx="41">
                  <c:v>45364</c:v>
                </c:pt>
                <c:pt idx="42">
                  <c:v>45378</c:v>
                </c:pt>
                <c:pt idx="43">
                  <c:v>45378</c:v>
                </c:pt>
                <c:pt idx="44">
                  <c:v>45378</c:v>
                </c:pt>
                <c:pt idx="45">
                  <c:v>45378</c:v>
                </c:pt>
                <c:pt idx="46">
                  <c:v>45378</c:v>
                </c:pt>
                <c:pt idx="47">
                  <c:v>45378</c:v>
                </c:pt>
                <c:pt idx="48">
                  <c:v>45392</c:v>
                </c:pt>
                <c:pt idx="49">
                  <c:v>45392</c:v>
                </c:pt>
                <c:pt idx="50">
                  <c:v>45392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0-450E-B6FE-B5A157477952}"/>
            </c:ext>
          </c:extLst>
        </c:ser>
        <c:ser>
          <c:idx val="0"/>
          <c:order val="1"/>
          <c:tx>
            <c:strRef>
              <c:f>'PCDS Schedule'!$Y$1</c:f>
              <c:strCache>
                <c:ptCount val="1"/>
                <c:pt idx="0">
                  <c:v>Duration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'PCDS Schedule'!$B$2:$B$81</c:f>
              <c:strCache>
                <c:ptCount val="80"/>
                <c:pt idx="0">
                  <c:v>V1_BC Hydro Data </c:v>
                </c:pt>
                <c:pt idx="1">
                  <c:v>V1_Load Shapes</c:v>
                </c:pt>
                <c:pt idx="2">
                  <c:v>V1_    Demand Response Shapes</c:v>
                </c:pt>
                <c:pt idx="3">
                  <c:v>V1_    Energy Efficiency</c:v>
                </c:pt>
                <c:pt idx="4">
                  <c:v>V1_    Electric Vehicle loads</c:v>
                </c:pt>
                <c:pt idx="5">
                  <c:v>V1_    Electrification Loads</c:v>
                </c:pt>
                <c:pt idx="6">
                  <c:v>V1_Transmission Contingencies</c:v>
                </c:pt>
                <c:pt idx="7">
                  <c:v>V1_Phase Shifter Transformers - How to treat, and review</c:v>
                </c:pt>
                <c:pt idx="8">
                  <c:v>V1_    BTM PV </c:v>
                </c:pt>
                <c:pt idx="9">
                  <c:v>V1_    BTM Storage</c:v>
                </c:pt>
                <c:pt idx="10">
                  <c:v>V1_Hourly Utility Scale Solar shapes</c:v>
                </c:pt>
                <c:pt idx="11">
                  <c:v>V1_Hourly Wind Shapes</c:v>
                </c:pt>
                <c:pt idx="12">
                  <c:v>V1_Thermal Plant Data</c:v>
                </c:pt>
                <c:pt idx="13">
                  <c:v>V1_     Cycling Data (Start costs, other)</c:v>
                </c:pt>
                <c:pt idx="14">
                  <c:v>V1_     Min up/down time</c:v>
                </c:pt>
                <c:pt idx="15">
                  <c:v>V1_     Ramp Rates</c:v>
                </c:pt>
                <c:pt idx="16">
                  <c:v>V1_     Heat rates</c:v>
                </c:pt>
                <c:pt idx="17">
                  <c:v>V1_BTM PV Shapes and modeling methodology</c:v>
                </c:pt>
                <c:pt idx="18">
                  <c:v>V1_FOR</c:v>
                </c:pt>
                <c:pt idx="19">
                  <c:v>V1_Path definitions/ratings - WECC Paths</c:v>
                </c:pt>
                <c:pt idx="20">
                  <c:v>V1_Review all interfaces - Non WECC Paths</c:v>
                </c:pt>
                <c:pt idx="21">
                  <c:v>V1_Transmission Nomograms</c:v>
                </c:pt>
                <c:pt idx="22">
                  <c:v>V1_EPE and TEPC load and generation balance nomograms</c:v>
                </c:pt>
                <c:pt idx="23">
                  <c:v>V1_Wheeling Rates (from utility tariffs)</c:v>
                </c:pt>
                <c:pt idx="24">
                  <c:v>V1_Deflator/Inflator rates</c:v>
                </c:pt>
                <c:pt idx="25">
                  <c:v>V2_     Natural Gas Prices</c:v>
                </c:pt>
                <c:pt idx="26">
                  <c:v>V2_     Coal Prices</c:v>
                </c:pt>
                <c:pt idx="27">
                  <c:v>V2_     Uranium Prices</c:v>
                </c:pt>
                <c:pt idx="28">
                  <c:v>V2_     Other fuels Prices</c:v>
                </c:pt>
                <c:pt idx="29">
                  <c:v>V2_Deflator/Inflator rates</c:v>
                </c:pt>
                <c:pt idx="30">
                  <c:v>V2_Path definitions/ratings - WECC Paths</c:v>
                </c:pt>
                <c:pt idx="31">
                  <c:v>V2_CO2 prices California</c:v>
                </c:pt>
                <c:pt idx="32">
                  <c:v>V2_CO2 prices Washington Oregon</c:v>
                </c:pt>
                <c:pt idx="33">
                  <c:v>V2_CO2 prices BC and Alberta</c:v>
                </c:pt>
                <c:pt idx="34">
                  <c:v>V1_Variable O&amp;M for all thermal generator types</c:v>
                </c:pt>
                <c:pt idx="35">
                  <c:v>V1_Variable O&amp;M for all Non-thermal generator types</c:v>
                </c:pt>
                <c:pt idx="36">
                  <c:v>V2_BC Hydro Data </c:v>
                </c:pt>
                <c:pt idx="37">
                  <c:v>V1_Dispatch price for wind, solar, and hydro (Also called oportunity cost)</c:v>
                </c:pt>
                <c:pt idx="38">
                  <c:v>V2_Load Shapes</c:v>
                </c:pt>
                <c:pt idx="39">
                  <c:v>V2_    Demand Response Shapes</c:v>
                </c:pt>
                <c:pt idx="40">
                  <c:v>V2_    Energy Efficiency</c:v>
                </c:pt>
                <c:pt idx="41">
                  <c:v>V2_Load-Following and Regulation reserve calculations</c:v>
                </c:pt>
                <c:pt idx="42">
                  <c:v>V1_Maintenance Schedule</c:v>
                </c:pt>
                <c:pt idx="43">
                  <c:v>V2_    Electric Vehicle loads</c:v>
                </c:pt>
                <c:pt idx="44">
                  <c:v>V2_    Electrification Loads</c:v>
                </c:pt>
                <c:pt idx="45">
                  <c:v>V2_    BTM PV </c:v>
                </c:pt>
                <c:pt idx="46">
                  <c:v>V2_    BTM Storage</c:v>
                </c:pt>
                <c:pt idx="47">
                  <c:v>V2_Maintenance Schedule</c:v>
                </c:pt>
                <c:pt idx="48">
                  <c:v>V2_Hourly Utility Scale Solar shapes</c:v>
                </c:pt>
                <c:pt idx="49">
                  <c:v>V2_Hourly Wind Shapes</c:v>
                </c:pt>
                <c:pt idx="50">
                  <c:v>V2_BTM PV Shapes and modeling methodology</c:v>
                </c:pt>
                <c:pt idx="51">
                  <c:v>V1_Coincident Energy Year Shapes</c:v>
                </c:pt>
                <c:pt idx="52">
                  <c:v>V1_Hydro Data (Weekly energy, min, max, etc.)</c:v>
                </c:pt>
                <c:pt idx="53">
                  <c:v>V1_    Pump loads</c:v>
                </c:pt>
                <c:pt idx="54">
                  <c:v>V1_     Natural Gas Prices</c:v>
                </c:pt>
                <c:pt idx="55">
                  <c:v>V1_     Coal Prices</c:v>
                </c:pt>
                <c:pt idx="56">
                  <c:v>V1_     Uranium Prices</c:v>
                </c:pt>
                <c:pt idx="57">
                  <c:v>V1_     Other fuels Prices</c:v>
                </c:pt>
                <c:pt idx="58">
                  <c:v>V1_CO2 prices California</c:v>
                </c:pt>
                <c:pt idx="59">
                  <c:v>V1_CO2 prices Washington Oregon</c:v>
                </c:pt>
                <c:pt idx="60">
                  <c:v>V1_CO2 prices BC and Alberta</c:v>
                </c:pt>
                <c:pt idx="61">
                  <c:v>V1_Load-Following and Regulation reserve calculations</c:v>
                </c:pt>
                <c:pt idx="62">
                  <c:v>V2_Review all interfaces - Non WECC Paths</c:v>
                </c:pt>
                <c:pt idx="63">
                  <c:v>V2_Transmission Nomograms</c:v>
                </c:pt>
                <c:pt idx="64">
                  <c:v>V2_EPE and TEPC load and generation balance nomograms</c:v>
                </c:pt>
                <c:pt idx="65">
                  <c:v>V2_Transmission Contingencies</c:v>
                </c:pt>
                <c:pt idx="66">
                  <c:v>V2_Wheeling Rates (from utility tariffs)</c:v>
                </c:pt>
                <c:pt idx="67">
                  <c:v>V2_Coincident Energy Year Shapes</c:v>
                </c:pt>
                <c:pt idx="68">
                  <c:v>V2_Hydro Data (Weekly energy, min, max, etc.)</c:v>
                </c:pt>
                <c:pt idx="69">
                  <c:v>V2_    Pump loads</c:v>
                </c:pt>
                <c:pt idx="70">
                  <c:v>V2_Thermal Plant Data</c:v>
                </c:pt>
                <c:pt idx="71">
                  <c:v>V2_     Cycling Data (Start costs, other)</c:v>
                </c:pt>
                <c:pt idx="72">
                  <c:v>V2_     Min up/down time</c:v>
                </c:pt>
                <c:pt idx="73">
                  <c:v>V2_     Ramp Rates</c:v>
                </c:pt>
                <c:pt idx="74">
                  <c:v>V2_     Heat rates</c:v>
                </c:pt>
                <c:pt idx="75">
                  <c:v>V2_Variable O&amp;M for all thermal generator types</c:v>
                </c:pt>
                <c:pt idx="76">
                  <c:v>V2_FOR</c:v>
                </c:pt>
                <c:pt idx="77">
                  <c:v>V2_Variable O&amp;M for all Non-thermal generator types</c:v>
                </c:pt>
                <c:pt idx="78">
                  <c:v>V2_Dispatch price for wind, solar, and hydro (Also called oportunity cost)</c:v>
                </c:pt>
                <c:pt idx="79">
                  <c:v>V2_Phase Shifter Transformers - How to treat, and review</c:v>
                </c:pt>
              </c:strCache>
            </c:strRef>
          </c:cat>
          <c:val>
            <c:numRef>
              <c:f>'PCDS Schedule'!$Y$2:$Y$81</c:f>
              <c:numCache>
                <c:formatCode>General</c:formatCode>
                <c:ptCount val="80"/>
                <c:pt idx="0">
                  <c:v>14</c:v>
                </c:pt>
                <c:pt idx="1">
                  <c:v>35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28</c:v>
                </c:pt>
                <c:pt idx="11">
                  <c:v>28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42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28</c:v>
                </c:pt>
                <c:pt idx="39">
                  <c:v>14</c:v>
                </c:pt>
                <c:pt idx="40">
                  <c:v>14</c:v>
                </c:pt>
                <c:pt idx="41">
                  <c:v>42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14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14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0-450E-B6FE-B5A157477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94975167"/>
        <c:axId val="1745149839"/>
      </c:barChart>
      <c:catAx>
        <c:axId val="5949751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149839"/>
        <c:crosses val="autoZero"/>
        <c:auto val="1"/>
        <c:lblAlgn val="ctr"/>
        <c:lblOffset val="100"/>
        <c:noMultiLvlLbl val="0"/>
      </c:catAx>
      <c:valAx>
        <c:axId val="1745149839"/>
        <c:scaling>
          <c:orientation val="minMax"/>
          <c:min val="450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97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86158222367361"/>
          <c:y val="4.00587544065805E-2"/>
          <c:w val="0.82092310765488263"/>
          <c:h val="0.95054054054054049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'Other Data Schedule_NoNone'!$B$2:$B$52</c:f>
              <c:strCache>
                <c:ptCount val="51"/>
                <c:pt idx="0">
                  <c:v>V1_BC Hydro Data </c:v>
                </c:pt>
                <c:pt idx="1">
                  <c:v>V1_Load Shapes</c:v>
                </c:pt>
                <c:pt idx="2">
                  <c:v>V1_    Demand Response Shapes</c:v>
                </c:pt>
                <c:pt idx="3">
                  <c:v>V1_    Energy Efficiency</c:v>
                </c:pt>
                <c:pt idx="4">
                  <c:v>V1_    Electric Vehicle loads</c:v>
                </c:pt>
                <c:pt idx="5">
                  <c:v>V1_    Electrification Loads</c:v>
                </c:pt>
                <c:pt idx="6">
                  <c:v>V1_Transmission Contingencies</c:v>
                </c:pt>
                <c:pt idx="7">
                  <c:v>V1_Phase Shifter Transformers - How to treat, and review</c:v>
                </c:pt>
                <c:pt idx="8">
                  <c:v>V1_    BTM PV </c:v>
                </c:pt>
                <c:pt idx="9">
                  <c:v>V1_    BTM Storage</c:v>
                </c:pt>
                <c:pt idx="10">
                  <c:v>V1_Hourly Wind Shapes</c:v>
                </c:pt>
                <c:pt idx="11">
                  <c:v>V1_Hourly Utility Scale Solar shapes</c:v>
                </c:pt>
                <c:pt idx="12">
                  <c:v>V1_Thermal Plant Data</c:v>
                </c:pt>
                <c:pt idx="13">
                  <c:v>V1_     Cycling Data (Start costs, other)</c:v>
                </c:pt>
                <c:pt idx="14">
                  <c:v>V1_     Min up/down time</c:v>
                </c:pt>
                <c:pt idx="15">
                  <c:v>V1_     Ramp Rates</c:v>
                </c:pt>
                <c:pt idx="16">
                  <c:v>V1_     Heat rates</c:v>
                </c:pt>
                <c:pt idx="17">
                  <c:v>V1_BTM PV Shapes and modeling methodology</c:v>
                </c:pt>
                <c:pt idx="18">
                  <c:v>V1_FOR</c:v>
                </c:pt>
                <c:pt idx="19">
                  <c:v>V1_Path definitions/ratings - WECC Paths</c:v>
                </c:pt>
                <c:pt idx="20">
                  <c:v>V1_Review all interfaces - Non WECC Paths</c:v>
                </c:pt>
                <c:pt idx="21">
                  <c:v>V1_Transmission Nomograms</c:v>
                </c:pt>
                <c:pt idx="22">
                  <c:v>V1_EPE and TEPC load and generation balance nomograms</c:v>
                </c:pt>
                <c:pt idx="23">
                  <c:v>V1_Wheeling Rates (from utility tariffs)</c:v>
                </c:pt>
                <c:pt idx="24">
                  <c:v>V2_     Natural Gas Prices</c:v>
                </c:pt>
                <c:pt idx="25">
                  <c:v>V2_     Coal Prices</c:v>
                </c:pt>
                <c:pt idx="26">
                  <c:v>V2_     Uranium Prices</c:v>
                </c:pt>
                <c:pt idx="27">
                  <c:v>V2_     Other fuels Prices</c:v>
                </c:pt>
                <c:pt idx="28">
                  <c:v>V2_Deflator/Inflator rates</c:v>
                </c:pt>
                <c:pt idx="29">
                  <c:v>V1_Deflator/Inflator rates</c:v>
                </c:pt>
                <c:pt idx="30">
                  <c:v>V2_Path definitions/ratings - WECC Paths</c:v>
                </c:pt>
                <c:pt idx="31">
                  <c:v>V2_CO2 prices California</c:v>
                </c:pt>
                <c:pt idx="32">
                  <c:v>V2_CO2 prices Washington Oregon</c:v>
                </c:pt>
                <c:pt idx="33">
                  <c:v>V2_CO2 prices BC and Alberta</c:v>
                </c:pt>
                <c:pt idx="34">
                  <c:v>V2_BC Hydro Data </c:v>
                </c:pt>
                <c:pt idx="35">
                  <c:v>V1_Variable O&amp;M for all thermal generator types</c:v>
                </c:pt>
                <c:pt idx="36">
                  <c:v>V1_Variable O&amp;M for all Non-thermal generator types</c:v>
                </c:pt>
                <c:pt idx="37">
                  <c:v>V2_Load Shapes</c:v>
                </c:pt>
                <c:pt idx="38">
                  <c:v>V1_Dispatch price for wind, solar, and hydro (Also called oportunity cost)</c:v>
                </c:pt>
                <c:pt idx="39">
                  <c:v>V2_Load-Following and Regulation reserve calculations</c:v>
                </c:pt>
                <c:pt idx="40">
                  <c:v>V2_    Demand Response Shapes</c:v>
                </c:pt>
                <c:pt idx="41">
                  <c:v>V2_    Energy Efficiency</c:v>
                </c:pt>
                <c:pt idx="42">
                  <c:v>V2_Maintenance Schedule</c:v>
                </c:pt>
                <c:pt idx="43">
                  <c:v>V2_    Electric Vehicle loads</c:v>
                </c:pt>
                <c:pt idx="44">
                  <c:v>V2_    Electrification Loads</c:v>
                </c:pt>
                <c:pt idx="45">
                  <c:v>V2_    BTM PV </c:v>
                </c:pt>
                <c:pt idx="46">
                  <c:v>V2_    BTM Storage</c:v>
                </c:pt>
                <c:pt idx="47">
                  <c:v>V1_Maintenance Schedule</c:v>
                </c:pt>
                <c:pt idx="48">
                  <c:v>V2_Hourly Wind Shapes</c:v>
                </c:pt>
                <c:pt idx="49">
                  <c:v>V2_Hourly Utility Scale Solar shapes</c:v>
                </c:pt>
                <c:pt idx="50">
                  <c:v>V2_BTM PV Shapes and modeling methodology</c:v>
                </c:pt>
              </c:strCache>
            </c:strRef>
          </c:cat>
          <c:val>
            <c:numRef>
              <c:f>'Other Data Schedule_NoNone'!$P$2:$P$52</c:f>
              <c:numCache>
                <c:formatCode>m/d/yyyy</c:formatCode>
                <c:ptCount val="51"/>
                <c:pt idx="0">
                  <c:v>45070</c:v>
                </c:pt>
                <c:pt idx="1">
                  <c:v>45084</c:v>
                </c:pt>
                <c:pt idx="2">
                  <c:v>45119</c:v>
                </c:pt>
                <c:pt idx="3">
                  <c:v>45119</c:v>
                </c:pt>
                <c:pt idx="4">
                  <c:v>45119</c:v>
                </c:pt>
                <c:pt idx="5">
                  <c:v>45119</c:v>
                </c:pt>
                <c:pt idx="6">
                  <c:v>45126</c:v>
                </c:pt>
                <c:pt idx="7">
                  <c:v>45126</c:v>
                </c:pt>
                <c:pt idx="8">
                  <c:v>45140</c:v>
                </c:pt>
                <c:pt idx="9">
                  <c:v>45140</c:v>
                </c:pt>
                <c:pt idx="10">
                  <c:v>45154</c:v>
                </c:pt>
                <c:pt idx="11">
                  <c:v>45154</c:v>
                </c:pt>
                <c:pt idx="12">
                  <c:v>45182</c:v>
                </c:pt>
                <c:pt idx="13">
                  <c:v>45182</c:v>
                </c:pt>
                <c:pt idx="14">
                  <c:v>45182</c:v>
                </c:pt>
                <c:pt idx="15">
                  <c:v>45182</c:v>
                </c:pt>
                <c:pt idx="16">
                  <c:v>45196</c:v>
                </c:pt>
                <c:pt idx="17">
                  <c:v>45210</c:v>
                </c:pt>
                <c:pt idx="18">
                  <c:v>45210</c:v>
                </c:pt>
                <c:pt idx="19">
                  <c:v>45224</c:v>
                </c:pt>
                <c:pt idx="20">
                  <c:v>45224</c:v>
                </c:pt>
                <c:pt idx="21">
                  <c:v>45238</c:v>
                </c:pt>
                <c:pt idx="22">
                  <c:v>45238</c:v>
                </c:pt>
                <c:pt idx="23">
                  <c:v>45252</c:v>
                </c:pt>
                <c:pt idx="24">
                  <c:v>45280</c:v>
                </c:pt>
                <c:pt idx="25">
                  <c:v>45280</c:v>
                </c:pt>
                <c:pt idx="26">
                  <c:v>45280</c:v>
                </c:pt>
                <c:pt idx="27">
                  <c:v>45280</c:v>
                </c:pt>
                <c:pt idx="28">
                  <c:v>45280</c:v>
                </c:pt>
                <c:pt idx="29">
                  <c:v>45280</c:v>
                </c:pt>
                <c:pt idx="30">
                  <c:v>45294</c:v>
                </c:pt>
                <c:pt idx="31">
                  <c:v>45308</c:v>
                </c:pt>
                <c:pt idx="32">
                  <c:v>45308</c:v>
                </c:pt>
                <c:pt idx="33">
                  <c:v>45308</c:v>
                </c:pt>
                <c:pt idx="34">
                  <c:v>45322</c:v>
                </c:pt>
                <c:pt idx="35">
                  <c:v>45322</c:v>
                </c:pt>
                <c:pt idx="36">
                  <c:v>45322</c:v>
                </c:pt>
                <c:pt idx="37">
                  <c:v>45336</c:v>
                </c:pt>
                <c:pt idx="38">
                  <c:v>45336</c:v>
                </c:pt>
                <c:pt idx="39">
                  <c:v>45364</c:v>
                </c:pt>
                <c:pt idx="40">
                  <c:v>45364</c:v>
                </c:pt>
                <c:pt idx="41">
                  <c:v>45364</c:v>
                </c:pt>
                <c:pt idx="42">
                  <c:v>45378</c:v>
                </c:pt>
                <c:pt idx="43">
                  <c:v>45378</c:v>
                </c:pt>
                <c:pt idx="44">
                  <c:v>45378</c:v>
                </c:pt>
                <c:pt idx="45">
                  <c:v>45378</c:v>
                </c:pt>
                <c:pt idx="46">
                  <c:v>45378</c:v>
                </c:pt>
                <c:pt idx="47">
                  <c:v>45378</c:v>
                </c:pt>
                <c:pt idx="48">
                  <c:v>45392</c:v>
                </c:pt>
                <c:pt idx="49">
                  <c:v>45392</c:v>
                </c:pt>
                <c:pt idx="50">
                  <c:v>45392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4-4CB4-8521-E82EDE0D92B6}"/>
            </c:ext>
          </c:extLst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'Other Data Schedule_NoNone'!$B$2:$B$52</c:f>
              <c:strCache>
                <c:ptCount val="51"/>
                <c:pt idx="0">
                  <c:v>V1_BC Hydro Data </c:v>
                </c:pt>
                <c:pt idx="1">
                  <c:v>V1_Load Shapes</c:v>
                </c:pt>
                <c:pt idx="2">
                  <c:v>V1_    Demand Response Shapes</c:v>
                </c:pt>
                <c:pt idx="3">
                  <c:v>V1_    Energy Efficiency</c:v>
                </c:pt>
                <c:pt idx="4">
                  <c:v>V1_    Electric Vehicle loads</c:v>
                </c:pt>
                <c:pt idx="5">
                  <c:v>V1_    Electrification Loads</c:v>
                </c:pt>
                <c:pt idx="6">
                  <c:v>V1_Transmission Contingencies</c:v>
                </c:pt>
                <c:pt idx="7">
                  <c:v>V1_Phase Shifter Transformers - How to treat, and review</c:v>
                </c:pt>
                <c:pt idx="8">
                  <c:v>V1_    BTM PV </c:v>
                </c:pt>
                <c:pt idx="9">
                  <c:v>V1_    BTM Storage</c:v>
                </c:pt>
                <c:pt idx="10">
                  <c:v>V1_Hourly Wind Shapes</c:v>
                </c:pt>
                <c:pt idx="11">
                  <c:v>V1_Hourly Utility Scale Solar shapes</c:v>
                </c:pt>
                <c:pt idx="12">
                  <c:v>V1_Thermal Plant Data</c:v>
                </c:pt>
                <c:pt idx="13">
                  <c:v>V1_     Cycling Data (Start costs, other)</c:v>
                </c:pt>
                <c:pt idx="14">
                  <c:v>V1_     Min up/down time</c:v>
                </c:pt>
                <c:pt idx="15">
                  <c:v>V1_     Ramp Rates</c:v>
                </c:pt>
                <c:pt idx="16">
                  <c:v>V1_     Heat rates</c:v>
                </c:pt>
                <c:pt idx="17">
                  <c:v>V1_BTM PV Shapes and modeling methodology</c:v>
                </c:pt>
                <c:pt idx="18">
                  <c:v>V1_FOR</c:v>
                </c:pt>
                <c:pt idx="19">
                  <c:v>V1_Path definitions/ratings - WECC Paths</c:v>
                </c:pt>
                <c:pt idx="20">
                  <c:v>V1_Review all interfaces - Non WECC Paths</c:v>
                </c:pt>
                <c:pt idx="21">
                  <c:v>V1_Transmission Nomograms</c:v>
                </c:pt>
                <c:pt idx="22">
                  <c:v>V1_EPE and TEPC load and generation balance nomograms</c:v>
                </c:pt>
                <c:pt idx="23">
                  <c:v>V1_Wheeling Rates (from utility tariffs)</c:v>
                </c:pt>
                <c:pt idx="24">
                  <c:v>V2_     Natural Gas Prices</c:v>
                </c:pt>
                <c:pt idx="25">
                  <c:v>V2_     Coal Prices</c:v>
                </c:pt>
                <c:pt idx="26">
                  <c:v>V2_     Uranium Prices</c:v>
                </c:pt>
                <c:pt idx="27">
                  <c:v>V2_     Other fuels Prices</c:v>
                </c:pt>
                <c:pt idx="28">
                  <c:v>V2_Deflator/Inflator rates</c:v>
                </c:pt>
                <c:pt idx="29">
                  <c:v>V1_Deflator/Inflator rates</c:v>
                </c:pt>
                <c:pt idx="30">
                  <c:v>V2_Path definitions/ratings - WECC Paths</c:v>
                </c:pt>
                <c:pt idx="31">
                  <c:v>V2_CO2 prices California</c:v>
                </c:pt>
                <c:pt idx="32">
                  <c:v>V2_CO2 prices Washington Oregon</c:v>
                </c:pt>
                <c:pt idx="33">
                  <c:v>V2_CO2 prices BC and Alberta</c:v>
                </c:pt>
                <c:pt idx="34">
                  <c:v>V2_BC Hydro Data </c:v>
                </c:pt>
                <c:pt idx="35">
                  <c:v>V1_Variable O&amp;M for all thermal generator types</c:v>
                </c:pt>
                <c:pt idx="36">
                  <c:v>V1_Variable O&amp;M for all Non-thermal generator types</c:v>
                </c:pt>
                <c:pt idx="37">
                  <c:v>V2_Load Shapes</c:v>
                </c:pt>
                <c:pt idx="38">
                  <c:v>V1_Dispatch price for wind, solar, and hydro (Also called oportunity cost)</c:v>
                </c:pt>
                <c:pt idx="39">
                  <c:v>V2_Load-Following and Regulation reserve calculations</c:v>
                </c:pt>
                <c:pt idx="40">
                  <c:v>V2_    Demand Response Shapes</c:v>
                </c:pt>
                <c:pt idx="41">
                  <c:v>V2_    Energy Efficiency</c:v>
                </c:pt>
                <c:pt idx="42">
                  <c:v>V2_Maintenance Schedule</c:v>
                </c:pt>
                <c:pt idx="43">
                  <c:v>V2_    Electric Vehicle loads</c:v>
                </c:pt>
                <c:pt idx="44">
                  <c:v>V2_    Electrification Loads</c:v>
                </c:pt>
                <c:pt idx="45">
                  <c:v>V2_    BTM PV </c:v>
                </c:pt>
                <c:pt idx="46">
                  <c:v>V2_    BTM Storage</c:v>
                </c:pt>
                <c:pt idx="47">
                  <c:v>V1_Maintenance Schedule</c:v>
                </c:pt>
                <c:pt idx="48">
                  <c:v>V2_Hourly Wind Shapes</c:v>
                </c:pt>
                <c:pt idx="49">
                  <c:v>V2_Hourly Utility Scale Solar shapes</c:v>
                </c:pt>
                <c:pt idx="50">
                  <c:v>V2_BTM PV Shapes and modeling methodology</c:v>
                </c:pt>
              </c:strCache>
            </c:strRef>
          </c:cat>
          <c:val>
            <c:numRef>
              <c:f>'Other Data Schedule_NoNone'!$Q$2:$Q$52</c:f>
              <c:numCache>
                <c:formatCode>General</c:formatCode>
                <c:ptCount val="51"/>
                <c:pt idx="0">
                  <c:v>14</c:v>
                </c:pt>
                <c:pt idx="1">
                  <c:v>35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28</c:v>
                </c:pt>
                <c:pt idx="11">
                  <c:v>28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42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28</c:v>
                </c:pt>
                <c:pt idx="38">
                  <c:v>14</c:v>
                </c:pt>
                <c:pt idx="39">
                  <c:v>42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14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74-4CB4-8521-E82EDE0D9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0980719"/>
        <c:axId val="1880980303"/>
      </c:barChart>
      <c:catAx>
        <c:axId val="18809807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980303"/>
        <c:crosses val="autoZero"/>
        <c:auto val="1"/>
        <c:lblAlgn val="ctr"/>
        <c:lblOffset val="100"/>
        <c:noMultiLvlLbl val="0"/>
      </c:catAx>
      <c:valAx>
        <c:axId val="1880980303"/>
        <c:scaling>
          <c:orientation val="minMax"/>
          <c:min val="450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980719"/>
        <c:crosses val="autoZero"/>
        <c:crossBetween val="between"/>
        <c:majorUnit val="14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289715</xdr:colOff>
      <xdr:row>1</xdr:row>
      <xdr:rowOff>88899</xdr:rowOff>
    </xdr:from>
    <xdr:to>
      <xdr:col>60</xdr:col>
      <xdr:colOff>246062</xdr:colOff>
      <xdr:row>81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FD4E57-085A-453C-9E6E-DADC036C8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357751</xdr:colOff>
      <xdr:row>0</xdr:row>
      <xdr:rowOff>347435</xdr:rowOff>
    </xdr:from>
    <xdr:to>
      <xdr:col>59</xdr:col>
      <xdr:colOff>314098</xdr:colOff>
      <xdr:row>52</xdr:row>
      <xdr:rowOff>13607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D526B0-CFB6-475C-A8F0-C8EC82940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561972</xdr:colOff>
      <xdr:row>0</xdr:row>
      <xdr:rowOff>76199</xdr:rowOff>
    </xdr:from>
    <xdr:to>
      <xdr:col>53</xdr:col>
      <xdr:colOff>133350</xdr:colOff>
      <xdr:row>81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A3BB01-9C48-4D5B-BE38-B5BFD0FF1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40</xdr:col>
      <xdr:colOff>639905</xdr:colOff>
      <xdr:row>57</xdr:row>
      <xdr:rowOff>145676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166A4F-4BB9-47DF-9BC2-BD6BDCB4E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WECC Palette">
      <a:dk1>
        <a:sysClr val="windowText" lastClr="000000"/>
      </a:dk1>
      <a:lt1>
        <a:sysClr val="window" lastClr="FFFFFF"/>
      </a:lt1>
      <a:dk2>
        <a:srgbClr val="00395D"/>
      </a:dk2>
      <a:lt2>
        <a:srgbClr val="A99260"/>
      </a:lt2>
      <a:accent1>
        <a:srgbClr val="005172"/>
      </a:accent1>
      <a:accent2>
        <a:srgbClr val="005238"/>
      </a:accent2>
      <a:accent3>
        <a:srgbClr val="6D2D41"/>
      </a:accent3>
      <a:accent4>
        <a:srgbClr val="B53713"/>
      </a:accent4>
      <a:accent5>
        <a:srgbClr val="666666"/>
      </a:accent5>
      <a:accent6>
        <a:srgbClr val="A71930"/>
      </a:accent6>
      <a:hlink>
        <a:srgbClr val="0563C1"/>
      </a:hlink>
      <a:folHlink>
        <a:srgbClr val="954F72"/>
      </a:folHlink>
    </a:clrScheme>
    <a:fontScheme name="WECC Fonts">
      <a:majorFont>
        <a:latin typeface="Lucida Sans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DF04B-C5A3-4A90-A6EF-02C9C08D3938}">
  <dimension ref="A1:X81"/>
  <sheetViews>
    <sheetView zoomScale="130" zoomScaleNormal="130" workbookViewId="0">
      <pane xSplit="3" ySplit="1" topLeftCell="E2" activePane="bottomRight" state="frozen"/>
      <selection pane="topRight" activeCell="C1" sqref="C1"/>
      <selection pane="bottomLeft" activeCell="A2" sqref="A2"/>
      <selection pane="bottomRight" activeCell="E2" sqref="E2"/>
    </sheetView>
  </sheetViews>
  <sheetFormatPr defaultRowHeight="15.6" x14ac:dyDescent="0.35"/>
  <cols>
    <col min="1" max="1" width="4.21875" customWidth="1"/>
    <col min="2" max="2" width="52.77734375" customWidth="1"/>
    <col min="3" max="3" width="29" hidden="1" customWidth="1"/>
    <col min="4" max="4" width="23" hidden="1" customWidth="1"/>
    <col min="5" max="5" width="20.44140625" customWidth="1"/>
    <col min="6" max="6" width="19" customWidth="1"/>
    <col min="7" max="7" width="16" customWidth="1"/>
    <col min="8" max="8" width="46.77734375" customWidth="1"/>
    <col min="9" max="9" width="67.44140625" customWidth="1"/>
    <col min="10" max="10" width="29" bestFit="1" customWidth="1"/>
    <col min="11" max="14" width="33.6640625" customWidth="1"/>
    <col min="16" max="16" width="10.109375" bestFit="1" customWidth="1"/>
    <col min="17" max="17" width="19.88671875" bestFit="1" customWidth="1"/>
    <col min="18" max="18" width="5.88671875" bestFit="1" customWidth="1"/>
  </cols>
  <sheetData>
    <row r="1" spans="1:24" s="2" customFormat="1" ht="122.4" x14ac:dyDescent="0.35">
      <c r="A1" s="8" t="s">
        <v>177</v>
      </c>
      <c r="B1" s="8" t="s">
        <v>182</v>
      </c>
      <c r="C1" s="8" t="s">
        <v>0</v>
      </c>
      <c r="D1" s="9" t="s">
        <v>140</v>
      </c>
      <c r="E1" s="8" t="s">
        <v>13</v>
      </c>
      <c r="F1" s="8" t="s">
        <v>56</v>
      </c>
      <c r="G1" s="8" t="s">
        <v>12</v>
      </c>
      <c r="H1" s="8" t="s">
        <v>180</v>
      </c>
      <c r="I1" s="8" t="s">
        <v>179</v>
      </c>
      <c r="J1" s="8" t="s">
        <v>110</v>
      </c>
      <c r="K1" s="8" t="s">
        <v>58</v>
      </c>
      <c r="L1" s="8" t="s">
        <v>173</v>
      </c>
      <c r="M1" s="8" t="s">
        <v>174</v>
      </c>
      <c r="N1" s="8"/>
      <c r="O1" s="2" t="s">
        <v>181</v>
      </c>
      <c r="P1" s="14">
        <v>44927</v>
      </c>
      <c r="Q1" s="2" t="s">
        <v>176</v>
      </c>
      <c r="T1" s="14">
        <v>45322</v>
      </c>
      <c r="U1" s="2">
        <v>45322</v>
      </c>
      <c r="W1" s="14"/>
      <c r="X1" s="14"/>
    </row>
    <row r="2" spans="1:24" ht="46.8" x14ac:dyDescent="0.35">
      <c r="A2" t="s">
        <v>121</v>
      </c>
      <c r="B2" t="str">
        <f t="shared" ref="B2:B33" si="0">A2&amp;"_"&amp;C2</f>
        <v xml:space="preserve">V1_BC Hydro Data </v>
      </c>
      <c r="C2" t="s">
        <v>103</v>
      </c>
      <c r="D2">
        <v>9</v>
      </c>
      <c r="E2" s="2"/>
      <c r="F2" s="2"/>
      <c r="G2" s="1" t="s">
        <v>21</v>
      </c>
      <c r="H2" t="s">
        <v>69</v>
      </c>
      <c r="I2" s="2" t="s">
        <v>102</v>
      </c>
      <c r="K2" s="7" t="s">
        <v>72</v>
      </c>
      <c r="L2" s="11">
        <f>_xlfn.XLOOKUP(B2,'PCDS Schedule'!B:B,'PCDS Schedule'!E:E)</f>
        <v>45070</v>
      </c>
      <c r="M2" s="11">
        <f>_xlfn.XLOOKUP(B2,'PCDS Schedule'!B:B,'PCDS Schedule'!K:K)</f>
        <v>45084</v>
      </c>
      <c r="N2" s="11"/>
      <c r="O2">
        <f t="shared" ref="O2:O33" si="1">IFERROR(_xlfn.DAYS(L2,$P$1),)</f>
        <v>143</v>
      </c>
      <c r="P2" s="10">
        <f t="shared" ref="P2:P33" si="2">$P$1+O2</f>
        <v>45070</v>
      </c>
      <c r="Q2">
        <f t="shared" ref="Q2:Q33" si="3">IFERROR(_xlfn.DAYS(M2,L2),0)</f>
        <v>14</v>
      </c>
    </row>
    <row r="3" spans="1:24" ht="46.8" x14ac:dyDescent="0.35">
      <c r="A3" t="s">
        <v>121</v>
      </c>
      <c r="B3" t="str">
        <f t="shared" si="0"/>
        <v>V1_Load Shapes</v>
      </c>
      <c r="C3" t="s">
        <v>63</v>
      </c>
      <c r="D3">
        <v>10</v>
      </c>
      <c r="E3" s="2" t="s">
        <v>23</v>
      </c>
      <c r="F3" s="2" t="s">
        <v>68</v>
      </c>
      <c r="G3" s="1">
        <v>44652</v>
      </c>
      <c r="H3" t="s">
        <v>37</v>
      </c>
      <c r="I3" s="2" t="s">
        <v>104</v>
      </c>
      <c r="L3" s="11">
        <f>_xlfn.XLOOKUP(B3,'PCDS Schedule'!B:B,'PCDS Schedule'!E:E)</f>
        <v>45084</v>
      </c>
      <c r="M3" s="11">
        <f>_xlfn.XLOOKUP(B3,'PCDS Schedule'!B:B,'PCDS Schedule'!K:K)</f>
        <v>45119</v>
      </c>
      <c r="N3" s="11"/>
      <c r="O3">
        <f t="shared" si="1"/>
        <v>157</v>
      </c>
      <c r="P3" s="10">
        <f t="shared" si="2"/>
        <v>45084</v>
      </c>
      <c r="Q3">
        <f t="shared" si="3"/>
        <v>35</v>
      </c>
    </row>
    <row r="4" spans="1:24" ht="62.4" x14ac:dyDescent="0.35">
      <c r="A4" t="s">
        <v>121</v>
      </c>
      <c r="B4" t="str">
        <f t="shared" si="0"/>
        <v>V1_    Demand Response Shapes</v>
      </c>
      <c r="C4" t="s">
        <v>73</v>
      </c>
      <c r="D4">
        <v>11</v>
      </c>
      <c r="E4" s="2" t="s">
        <v>24</v>
      </c>
      <c r="F4" s="2"/>
      <c r="G4" s="1">
        <v>44774</v>
      </c>
      <c r="H4" t="s">
        <v>38</v>
      </c>
      <c r="I4" s="2" t="s">
        <v>39</v>
      </c>
      <c r="K4" s="7"/>
      <c r="L4" s="11">
        <f>_xlfn.XLOOKUP(B4,'PCDS Schedule'!B:B,'PCDS Schedule'!E:E)</f>
        <v>45119</v>
      </c>
      <c r="M4" s="11">
        <f>_xlfn.XLOOKUP(B4,'PCDS Schedule'!B:B,'PCDS Schedule'!K:K)</f>
        <v>45126</v>
      </c>
      <c r="N4" s="11"/>
      <c r="O4">
        <f t="shared" si="1"/>
        <v>192</v>
      </c>
      <c r="P4" s="10">
        <f t="shared" si="2"/>
        <v>45119</v>
      </c>
      <c r="Q4">
        <f t="shared" si="3"/>
        <v>7</v>
      </c>
    </row>
    <row r="5" spans="1:24" x14ac:dyDescent="0.35">
      <c r="A5" t="s">
        <v>121</v>
      </c>
      <c r="B5" t="str">
        <f t="shared" si="0"/>
        <v>V1_    Energy Efficiency</v>
      </c>
      <c r="C5" t="s">
        <v>74</v>
      </c>
      <c r="D5">
        <v>12</v>
      </c>
      <c r="E5" s="2" t="s">
        <v>41</v>
      </c>
      <c r="F5" s="2"/>
      <c r="G5" s="1" t="s">
        <v>46</v>
      </c>
      <c r="H5" t="s">
        <v>40</v>
      </c>
      <c r="I5" s="2" t="s">
        <v>42</v>
      </c>
      <c r="K5" s="7"/>
      <c r="L5" s="11">
        <f>_xlfn.XLOOKUP(B5,'PCDS Schedule'!B:B,'PCDS Schedule'!E:E)</f>
        <v>45119</v>
      </c>
      <c r="M5" s="11">
        <f>_xlfn.XLOOKUP(B5,'PCDS Schedule'!B:B,'PCDS Schedule'!K:K)</f>
        <v>45126</v>
      </c>
      <c r="N5" s="11"/>
      <c r="O5">
        <f t="shared" si="1"/>
        <v>192</v>
      </c>
      <c r="P5" s="10">
        <f t="shared" si="2"/>
        <v>45119</v>
      </c>
      <c r="Q5">
        <f t="shared" si="3"/>
        <v>7</v>
      </c>
    </row>
    <row r="6" spans="1:24" ht="46.8" x14ac:dyDescent="0.35">
      <c r="A6" t="s">
        <v>121</v>
      </c>
      <c r="B6" t="str">
        <f t="shared" si="0"/>
        <v>V1_    Electric Vehicle loads</v>
      </c>
      <c r="C6" t="s">
        <v>76</v>
      </c>
      <c r="D6">
        <v>14</v>
      </c>
      <c r="E6" s="2" t="s">
        <v>26</v>
      </c>
      <c r="F6" s="2"/>
      <c r="G6" s="1" t="s">
        <v>46</v>
      </c>
      <c r="H6" t="s">
        <v>43</v>
      </c>
      <c r="I6" s="2" t="s">
        <v>105</v>
      </c>
      <c r="K6" s="7"/>
      <c r="L6" s="11">
        <f>_xlfn.XLOOKUP(B6,'PCDS Schedule'!B:B,'PCDS Schedule'!E:E)</f>
        <v>45119</v>
      </c>
      <c r="M6" s="11">
        <f>_xlfn.XLOOKUP(B6,'PCDS Schedule'!B:B,'PCDS Schedule'!K:K)</f>
        <v>45126</v>
      </c>
      <c r="N6" s="11"/>
      <c r="O6">
        <f t="shared" si="1"/>
        <v>192</v>
      </c>
      <c r="P6" s="10">
        <f t="shared" si="2"/>
        <v>45119</v>
      </c>
      <c r="Q6">
        <f t="shared" si="3"/>
        <v>7</v>
      </c>
    </row>
    <row r="7" spans="1:24" ht="31.2" x14ac:dyDescent="0.35">
      <c r="A7" t="s">
        <v>121</v>
      </c>
      <c r="B7" t="str">
        <f t="shared" si="0"/>
        <v>V1_    Electrification Loads</v>
      </c>
      <c r="C7" t="s">
        <v>77</v>
      </c>
      <c r="D7">
        <v>15</v>
      </c>
      <c r="E7" s="2" t="s">
        <v>26</v>
      </c>
      <c r="F7" s="2"/>
      <c r="G7" s="1" t="s">
        <v>46</v>
      </c>
      <c r="H7" t="s">
        <v>43</v>
      </c>
      <c r="I7" s="2" t="s">
        <v>106</v>
      </c>
      <c r="K7" s="7"/>
      <c r="L7" s="11">
        <f>_xlfn.XLOOKUP(B7,'PCDS Schedule'!B:B,'PCDS Schedule'!E:E)</f>
        <v>45119</v>
      </c>
      <c r="M7" s="11">
        <f>_xlfn.XLOOKUP(B7,'PCDS Schedule'!B:B,'PCDS Schedule'!K:K)</f>
        <v>45126</v>
      </c>
      <c r="N7" s="11"/>
      <c r="O7">
        <f t="shared" si="1"/>
        <v>192</v>
      </c>
      <c r="P7" s="10">
        <f t="shared" si="2"/>
        <v>45119</v>
      </c>
      <c r="Q7">
        <f t="shared" si="3"/>
        <v>7</v>
      </c>
    </row>
    <row r="8" spans="1:24" x14ac:dyDescent="0.35">
      <c r="A8" t="s">
        <v>121</v>
      </c>
      <c r="B8" t="str">
        <f t="shared" si="0"/>
        <v>V1_Transmission Contingencies</v>
      </c>
      <c r="C8" t="s">
        <v>33</v>
      </c>
      <c r="D8">
        <v>4</v>
      </c>
      <c r="E8" s="2" t="s">
        <v>26</v>
      </c>
      <c r="F8" s="2"/>
      <c r="G8" s="1" t="s">
        <v>46</v>
      </c>
      <c r="H8" t="s">
        <v>32</v>
      </c>
      <c r="I8" s="2" t="s">
        <v>70</v>
      </c>
      <c r="K8" s="7"/>
      <c r="L8" s="11">
        <f>_xlfn.XLOOKUP(B8,'PCDS Schedule'!B:B,'PCDS Schedule'!E:E)</f>
        <v>45126</v>
      </c>
      <c r="M8" s="11">
        <f>_xlfn.XLOOKUP(B8,'PCDS Schedule'!B:B,'PCDS Schedule'!K:K)</f>
        <v>45140</v>
      </c>
      <c r="N8" s="11"/>
      <c r="O8">
        <f t="shared" si="1"/>
        <v>199</v>
      </c>
      <c r="P8" s="10">
        <f t="shared" si="2"/>
        <v>45126</v>
      </c>
      <c r="Q8">
        <f t="shared" si="3"/>
        <v>14</v>
      </c>
    </row>
    <row r="9" spans="1:24" x14ac:dyDescent="0.35">
      <c r="A9" t="s">
        <v>121</v>
      </c>
      <c r="B9" t="str">
        <f t="shared" si="0"/>
        <v>V1_Phase Shifter Transformers - How to treat, and review</v>
      </c>
      <c r="C9" t="s">
        <v>55</v>
      </c>
      <c r="D9">
        <v>40</v>
      </c>
      <c r="H9" t="s">
        <v>32</v>
      </c>
      <c r="K9" s="6"/>
      <c r="L9" s="11">
        <f>_xlfn.XLOOKUP(B9,'PCDS Schedule'!B:B,'PCDS Schedule'!E:E)</f>
        <v>45126</v>
      </c>
      <c r="M9" s="11">
        <f>_xlfn.XLOOKUP(B9,'PCDS Schedule'!B:B,'PCDS Schedule'!K:K)</f>
        <v>45140</v>
      </c>
      <c r="N9" s="11"/>
      <c r="O9">
        <f t="shared" si="1"/>
        <v>199</v>
      </c>
      <c r="P9" s="10">
        <f t="shared" si="2"/>
        <v>45126</v>
      </c>
      <c r="Q9">
        <f t="shared" si="3"/>
        <v>14</v>
      </c>
    </row>
    <row r="10" spans="1:24" x14ac:dyDescent="0.35">
      <c r="A10" t="s">
        <v>121</v>
      </c>
      <c r="B10" t="str">
        <f t="shared" si="0"/>
        <v xml:space="preserve">V1_    BTM PV </v>
      </c>
      <c r="C10" t="s">
        <v>78</v>
      </c>
      <c r="D10">
        <v>16</v>
      </c>
      <c r="E10" s="2"/>
      <c r="F10" s="2"/>
      <c r="G10" s="1"/>
      <c r="H10" t="s">
        <v>43</v>
      </c>
      <c r="I10" s="2" t="s">
        <v>107</v>
      </c>
      <c r="K10" s="7"/>
      <c r="L10" s="11">
        <f>_xlfn.XLOOKUP(B10,'PCDS Schedule'!B:B,'PCDS Schedule'!E:E)</f>
        <v>45140</v>
      </c>
      <c r="M10" s="11">
        <f>_xlfn.XLOOKUP(B10,'PCDS Schedule'!B:B,'PCDS Schedule'!K:K)</f>
        <v>45154</v>
      </c>
      <c r="N10" s="11"/>
      <c r="O10">
        <f t="shared" si="1"/>
        <v>213</v>
      </c>
      <c r="P10" s="10">
        <f t="shared" si="2"/>
        <v>45140</v>
      </c>
      <c r="Q10">
        <f t="shared" si="3"/>
        <v>14</v>
      </c>
    </row>
    <row r="11" spans="1:24" x14ac:dyDescent="0.35">
      <c r="A11" t="s">
        <v>121</v>
      </c>
      <c r="B11" t="str">
        <f t="shared" si="0"/>
        <v>V1_    BTM Storage</v>
      </c>
      <c r="C11" t="s">
        <v>79</v>
      </c>
      <c r="D11">
        <v>17</v>
      </c>
      <c r="E11" s="2"/>
      <c r="F11" s="2"/>
      <c r="G11" s="1"/>
      <c r="H11" t="s">
        <v>43</v>
      </c>
      <c r="I11" s="2" t="s">
        <v>107</v>
      </c>
      <c r="K11" s="7"/>
      <c r="L11" s="11">
        <f>_xlfn.XLOOKUP(B11,'PCDS Schedule'!B:B,'PCDS Schedule'!E:E)</f>
        <v>45140</v>
      </c>
      <c r="M11" s="11">
        <f>_xlfn.XLOOKUP(B11,'PCDS Schedule'!B:B,'PCDS Schedule'!K:K)</f>
        <v>45154</v>
      </c>
      <c r="N11" s="11"/>
      <c r="O11">
        <f t="shared" si="1"/>
        <v>213</v>
      </c>
      <c r="P11" s="10">
        <f t="shared" si="2"/>
        <v>45140</v>
      </c>
      <c r="Q11">
        <f t="shared" si="3"/>
        <v>14</v>
      </c>
    </row>
    <row r="12" spans="1:24" ht="46.8" x14ac:dyDescent="0.35">
      <c r="A12" t="s">
        <v>121</v>
      </c>
      <c r="B12" t="str">
        <f t="shared" si="0"/>
        <v>V1_Hourly Wind Shapes</v>
      </c>
      <c r="C12" t="s">
        <v>65</v>
      </c>
      <c r="D12">
        <v>18</v>
      </c>
      <c r="E12" s="2" t="s">
        <v>27</v>
      </c>
      <c r="F12" s="2"/>
      <c r="G12" s="1">
        <v>44682</v>
      </c>
      <c r="H12" t="s">
        <v>44</v>
      </c>
      <c r="I12" s="2" t="s">
        <v>108</v>
      </c>
      <c r="J12" t="s">
        <v>109</v>
      </c>
      <c r="K12" s="7" t="s">
        <v>80</v>
      </c>
      <c r="L12" s="11">
        <f>_xlfn.XLOOKUP(B12,'PCDS Schedule'!B:B,'PCDS Schedule'!E:E)</f>
        <v>45154</v>
      </c>
      <c r="M12" s="11">
        <f>_xlfn.XLOOKUP(B12,'PCDS Schedule'!B:B,'PCDS Schedule'!K:K)</f>
        <v>45182</v>
      </c>
      <c r="N12" s="11"/>
      <c r="O12">
        <f t="shared" si="1"/>
        <v>227</v>
      </c>
      <c r="P12" s="10">
        <f t="shared" si="2"/>
        <v>45154</v>
      </c>
      <c r="Q12">
        <f t="shared" si="3"/>
        <v>28</v>
      </c>
    </row>
    <row r="13" spans="1:24" x14ac:dyDescent="0.35">
      <c r="A13" t="s">
        <v>121</v>
      </c>
      <c r="B13" t="str">
        <f t="shared" si="0"/>
        <v>V1_Hourly Utility Scale Solar shapes</v>
      </c>
      <c r="C13" t="s">
        <v>66</v>
      </c>
      <c r="D13">
        <v>19</v>
      </c>
      <c r="E13" s="2" t="s">
        <v>27</v>
      </c>
      <c r="F13" s="2"/>
      <c r="G13" s="1">
        <v>44682</v>
      </c>
      <c r="H13" t="s">
        <v>45</v>
      </c>
      <c r="I13" s="2" t="s">
        <v>111</v>
      </c>
      <c r="K13" s="7"/>
      <c r="L13" s="11">
        <f>_xlfn.XLOOKUP(B13,'PCDS Schedule'!B:B,'PCDS Schedule'!E:E)</f>
        <v>45154</v>
      </c>
      <c r="M13" s="11">
        <f>_xlfn.XLOOKUP(B13,'PCDS Schedule'!B:B,'PCDS Schedule'!K:K)</f>
        <v>45182</v>
      </c>
      <c r="N13" s="11"/>
      <c r="O13">
        <f t="shared" si="1"/>
        <v>227</v>
      </c>
      <c r="P13" s="10">
        <f t="shared" si="2"/>
        <v>45154</v>
      </c>
      <c r="Q13">
        <f t="shared" si="3"/>
        <v>28</v>
      </c>
    </row>
    <row r="14" spans="1:24" x14ac:dyDescent="0.35">
      <c r="A14" t="s">
        <v>121</v>
      </c>
      <c r="B14" t="str">
        <f t="shared" si="0"/>
        <v>V1_Thermal Plant Data</v>
      </c>
      <c r="C14" t="s">
        <v>4</v>
      </c>
      <c r="D14">
        <v>21</v>
      </c>
      <c r="E14" s="2"/>
      <c r="F14" s="2"/>
      <c r="G14" s="1"/>
      <c r="I14" s="2"/>
      <c r="K14" s="7"/>
      <c r="L14" s="11">
        <f>_xlfn.XLOOKUP(B14,'PCDS Schedule'!B:B,'PCDS Schedule'!E:E)</f>
        <v>45182</v>
      </c>
      <c r="M14" s="11">
        <f>_xlfn.XLOOKUP(B14,'PCDS Schedule'!B:B,'PCDS Schedule'!K:K)</f>
        <v>45196</v>
      </c>
      <c r="N14" s="11"/>
      <c r="O14">
        <f t="shared" si="1"/>
        <v>255</v>
      </c>
      <c r="P14" s="10">
        <f t="shared" si="2"/>
        <v>45182</v>
      </c>
      <c r="Q14">
        <f t="shared" si="3"/>
        <v>14</v>
      </c>
    </row>
    <row r="15" spans="1:24" x14ac:dyDescent="0.35">
      <c r="A15" t="s">
        <v>121</v>
      </c>
      <c r="B15" t="str">
        <f t="shared" si="0"/>
        <v>V1_     Cycling Data (Start costs, other)</v>
      </c>
      <c r="C15" t="s">
        <v>28</v>
      </c>
      <c r="D15">
        <v>22</v>
      </c>
      <c r="E15" s="2" t="s">
        <v>29</v>
      </c>
      <c r="F15" s="2"/>
      <c r="G15" s="1">
        <v>43952</v>
      </c>
      <c r="H15" t="s">
        <v>89</v>
      </c>
      <c r="I15" s="2" t="s">
        <v>112</v>
      </c>
      <c r="K15" s="7"/>
      <c r="L15" s="11">
        <f>_xlfn.XLOOKUP(B15,'PCDS Schedule'!B:B,'PCDS Schedule'!E:E)</f>
        <v>45182</v>
      </c>
      <c r="M15" s="11">
        <f>_xlfn.XLOOKUP(B15,'PCDS Schedule'!B:B,'PCDS Schedule'!K:K)</f>
        <v>45196</v>
      </c>
      <c r="N15" s="11"/>
      <c r="O15">
        <f t="shared" si="1"/>
        <v>255</v>
      </c>
      <c r="P15" s="10">
        <f t="shared" si="2"/>
        <v>45182</v>
      </c>
      <c r="Q15">
        <f t="shared" si="3"/>
        <v>14</v>
      </c>
    </row>
    <row r="16" spans="1:24" x14ac:dyDescent="0.35">
      <c r="A16" t="s">
        <v>121</v>
      </c>
      <c r="B16" t="str">
        <f t="shared" si="0"/>
        <v>V1_     Min up/down time</v>
      </c>
      <c r="C16" t="s">
        <v>8</v>
      </c>
      <c r="D16">
        <v>23</v>
      </c>
      <c r="E16" s="2"/>
      <c r="F16" s="2"/>
      <c r="G16" s="1">
        <v>43952</v>
      </c>
      <c r="H16" t="s">
        <v>89</v>
      </c>
      <c r="I16" s="2"/>
      <c r="K16" s="7"/>
      <c r="L16" s="11">
        <f>_xlfn.XLOOKUP(B16,'PCDS Schedule'!B:B,'PCDS Schedule'!E:E)</f>
        <v>45182</v>
      </c>
      <c r="M16" s="11">
        <f>_xlfn.XLOOKUP(B16,'PCDS Schedule'!B:B,'PCDS Schedule'!K:K)</f>
        <v>45196</v>
      </c>
      <c r="N16" s="11"/>
      <c r="O16">
        <f t="shared" si="1"/>
        <v>255</v>
      </c>
      <c r="P16" s="10">
        <f t="shared" si="2"/>
        <v>45182</v>
      </c>
      <c r="Q16">
        <f t="shared" si="3"/>
        <v>14</v>
      </c>
    </row>
    <row r="17" spans="1:17" x14ac:dyDescent="0.35">
      <c r="A17" t="s">
        <v>121</v>
      </c>
      <c r="B17" t="str">
        <f t="shared" si="0"/>
        <v>V1_     Ramp Rates</v>
      </c>
      <c r="C17" t="s">
        <v>9</v>
      </c>
      <c r="D17">
        <v>24</v>
      </c>
      <c r="E17" s="2" t="s">
        <v>29</v>
      </c>
      <c r="F17" s="2"/>
      <c r="G17" s="1">
        <v>43952</v>
      </c>
      <c r="H17" t="s">
        <v>89</v>
      </c>
      <c r="I17" s="2"/>
      <c r="K17" s="7"/>
      <c r="L17" s="11">
        <f>_xlfn.XLOOKUP(B17,'PCDS Schedule'!B:B,'PCDS Schedule'!E:E)</f>
        <v>45182</v>
      </c>
      <c r="M17" s="11">
        <f>_xlfn.XLOOKUP(B17,'PCDS Schedule'!B:B,'PCDS Schedule'!K:K)</f>
        <v>45196</v>
      </c>
      <c r="N17" s="11"/>
      <c r="O17">
        <f t="shared" si="1"/>
        <v>255</v>
      </c>
      <c r="P17" s="10">
        <f t="shared" si="2"/>
        <v>45182</v>
      </c>
      <c r="Q17">
        <f t="shared" si="3"/>
        <v>14</v>
      </c>
    </row>
    <row r="18" spans="1:17" ht="46.8" x14ac:dyDescent="0.35">
      <c r="A18" t="s">
        <v>121</v>
      </c>
      <c r="B18" t="str">
        <f t="shared" si="0"/>
        <v>V1_     Heat rates</v>
      </c>
      <c r="C18" t="s">
        <v>10</v>
      </c>
      <c r="D18">
        <v>25</v>
      </c>
      <c r="E18" s="2" t="s">
        <v>30</v>
      </c>
      <c r="F18" s="2"/>
      <c r="G18" s="1">
        <v>43983</v>
      </c>
      <c r="H18" t="s">
        <v>89</v>
      </c>
      <c r="I18" s="2"/>
      <c r="K18" s="7"/>
      <c r="L18" s="11">
        <f>_xlfn.XLOOKUP(B18,'PCDS Schedule'!B:B,'PCDS Schedule'!E:E)</f>
        <v>45196</v>
      </c>
      <c r="M18" s="11">
        <f>_xlfn.XLOOKUP(B18,'PCDS Schedule'!B:B,'PCDS Schedule'!K:K)</f>
        <v>45210</v>
      </c>
      <c r="N18" s="11"/>
      <c r="O18">
        <f t="shared" si="1"/>
        <v>269</v>
      </c>
      <c r="P18" s="10">
        <f t="shared" si="2"/>
        <v>45196</v>
      </c>
      <c r="Q18">
        <f t="shared" si="3"/>
        <v>14</v>
      </c>
    </row>
    <row r="19" spans="1:17" x14ac:dyDescent="0.35">
      <c r="A19" t="s">
        <v>121</v>
      </c>
      <c r="B19" t="str">
        <f t="shared" si="0"/>
        <v>V1_BTM PV Shapes and modeling methodology</v>
      </c>
      <c r="C19" t="s">
        <v>67</v>
      </c>
      <c r="D19">
        <v>20</v>
      </c>
      <c r="E19" s="2" t="s">
        <v>27</v>
      </c>
      <c r="F19" s="2"/>
      <c r="G19" s="1">
        <v>44682</v>
      </c>
      <c r="H19" t="s">
        <v>81</v>
      </c>
      <c r="I19" s="2" t="s">
        <v>99</v>
      </c>
      <c r="K19" s="7"/>
      <c r="L19" s="11">
        <f>_xlfn.XLOOKUP(B19,'PCDS Schedule'!B:B,'PCDS Schedule'!E:E)</f>
        <v>45210</v>
      </c>
      <c r="M19" s="11">
        <f>_xlfn.XLOOKUP(B19,'PCDS Schedule'!B:B,'PCDS Schedule'!K:K)</f>
        <v>45224</v>
      </c>
      <c r="N19" s="11"/>
      <c r="O19">
        <f t="shared" si="1"/>
        <v>283</v>
      </c>
      <c r="P19" s="10">
        <f t="shared" si="2"/>
        <v>45210</v>
      </c>
      <c r="Q19">
        <f t="shared" si="3"/>
        <v>14</v>
      </c>
    </row>
    <row r="20" spans="1:17" x14ac:dyDescent="0.35">
      <c r="A20" t="s">
        <v>121</v>
      </c>
      <c r="B20" t="str">
        <f t="shared" si="0"/>
        <v>V1_FOR</v>
      </c>
      <c r="C20" t="s">
        <v>47</v>
      </c>
      <c r="D20">
        <v>27</v>
      </c>
      <c r="E20" t="s">
        <v>49</v>
      </c>
      <c r="G20" s="5">
        <v>44562</v>
      </c>
      <c r="H20" t="s">
        <v>97</v>
      </c>
      <c r="I20" s="2" t="s">
        <v>113</v>
      </c>
      <c r="K20" s="7"/>
      <c r="L20" s="11">
        <f>_xlfn.XLOOKUP(B20,'PCDS Schedule'!B:B,'PCDS Schedule'!E:E)</f>
        <v>45210</v>
      </c>
      <c r="M20" s="11">
        <f>_xlfn.XLOOKUP(B20,'PCDS Schedule'!B:B,'PCDS Schedule'!K:K)</f>
        <v>45224</v>
      </c>
      <c r="N20" s="11"/>
      <c r="O20">
        <f t="shared" si="1"/>
        <v>283</v>
      </c>
      <c r="P20" s="10">
        <f t="shared" si="2"/>
        <v>45210</v>
      </c>
      <c r="Q20">
        <f t="shared" si="3"/>
        <v>14</v>
      </c>
    </row>
    <row r="21" spans="1:17" ht="31.2" x14ac:dyDescent="0.35">
      <c r="A21" t="s">
        <v>121</v>
      </c>
      <c r="B21" t="str">
        <f t="shared" si="0"/>
        <v>V1_Path definitions/ratings - WECC Paths</v>
      </c>
      <c r="C21" t="s">
        <v>100</v>
      </c>
      <c r="D21">
        <v>1</v>
      </c>
      <c r="E21" s="2" t="s">
        <v>14</v>
      </c>
      <c r="F21" s="3" t="s">
        <v>57</v>
      </c>
      <c r="G21" s="1">
        <v>44652</v>
      </c>
      <c r="H21" t="s">
        <v>171</v>
      </c>
      <c r="I21" s="2" t="s">
        <v>34</v>
      </c>
      <c r="K21" s="7" t="s">
        <v>59</v>
      </c>
      <c r="L21" s="11">
        <f>_xlfn.XLOOKUP(B21,'PCDS Schedule'!B:B,'PCDS Schedule'!E:E)</f>
        <v>45224</v>
      </c>
      <c r="M21" s="11">
        <f>_xlfn.XLOOKUP(B21,'PCDS Schedule'!B:B,'PCDS Schedule'!K:K)</f>
        <v>45238</v>
      </c>
      <c r="N21" s="11"/>
      <c r="O21">
        <f t="shared" si="1"/>
        <v>297</v>
      </c>
      <c r="P21" s="10">
        <f t="shared" si="2"/>
        <v>45224</v>
      </c>
      <c r="Q21">
        <f t="shared" si="3"/>
        <v>14</v>
      </c>
    </row>
    <row r="22" spans="1:17" x14ac:dyDescent="0.35">
      <c r="A22" t="s">
        <v>121</v>
      </c>
      <c r="B22" t="str">
        <f t="shared" si="0"/>
        <v>V1_Review all interfaces - Non WECC Paths</v>
      </c>
      <c r="C22" t="s">
        <v>101</v>
      </c>
      <c r="D22">
        <v>2</v>
      </c>
      <c r="E22" s="2"/>
      <c r="F22" s="3"/>
      <c r="G22" s="1"/>
      <c r="H22" s="2" t="s">
        <v>172</v>
      </c>
      <c r="I22" s="2" t="s">
        <v>98</v>
      </c>
      <c r="K22" s="7"/>
      <c r="L22" s="11">
        <f>_xlfn.XLOOKUP(B22,'PCDS Schedule'!B:B,'PCDS Schedule'!E:E)</f>
        <v>45224</v>
      </c>
      <c r="M22" s="11">
        <f>_xlfn.XLOOKUP(B22,'PCDS Schedule'!B:B,'PCDS Schedule'!K:K)</f>
        <v>45238</v>
      </c>
      <c r="N22" s="11"/>
      <c r="O22">
        <f t="shared" si="1"/>
        <v>297</v>
      </c>
      <c r="P22" s="10">
        <f t="shared" si="2"/>
        <v>45224</v>
      </c>
      <c r="Q22">
        <f t="shared" si="3"/>
        <v>14</v>
      </c>
    </row>
    <row r="23" spans="1:17" ht="31.2" x14ac:dyDescent="0.35">
      <c r="A23" t="s">
        <v>121</v>
      </c>
      <c r="B23" t="str">
        <f t="shared" si="0"/>
        <v>V1_Transmission Nomograms</v>
      </c>
      <c r="C23" t="s">
        <v>1</v>
      </c>
      <c r="D23">
        <v>3</v>
      </c>
      <c r="E23" s="2" t="s">
        <v>15</v>
      </c>
      <c r="F23" s="2"/>
      <c r="G23" s="1"/>
      <c r="H23" t="s">
        <v>130</v>
      </c>
      <c r="I23" s="2" t="s">
        <v>71</v>
      </c>
      <c r="K23" s="7" t="s">
        <v>62</v>
      </c>
      <c r="L23" s="11">
        <f>_xlfn.XLOOKUP(B23,'PCDS Schedule'!B:B,'PCDS Schedule'!E:E)</f>
        <v>45238</v>
      </c>
      <c r="M23" s="11">
        <f>_xlfn.XLOOKUP(B23,'PCDS Schedule'!B:B,'PCDS Schedule'!K:K)</f>
        <v>45252</v>
      </c>
      <c r="N23" s="11"/>
      <c r="O23">
        <f t="shared" si="1"/>
        <v>311</v>
      </c>
      <c r="P23" s="10">
        <f t="shared" si="2"/>
        <v>45238</v>
      </c>
      <c r="Q23">
        <f t="shared" si="3"/>
        <v>14</v>
      </c>
    </row>
    <row r="24" spans="1:17" ht="62.4" x14ac:dyDescent="0.35">
      <c r="A24" t="s">
        <v>121</v>
      </c>
      <c r="B24" t="str">
        <f t="shared" si="0"/>
        <v>V1_EPE and TEPC load and generation balance nomograms</v>
      </c>
      <c r="C24" t="s">
        <v>2</v>
      </c>
      <c r="D24">
        <v>5</v>
      </c>
      <c r="E24" s="2" t="s">
        <v>16</v>
      </c>
      <c r="F24" s="2"/>
      <c r="G24" s="1"/>
      <c r="H24" t="s">
        <v>60</v>
      </c>
      <c r="I24" s="2" t="s">
        <v>61</v>
      </c>
      <c r="K24" s="7" t="s">
        <v>62</v>
      </c>
      <c r="L24" s="11">
        <f>_xlfn.XLOOKUP(B24,'PCDS Schedule'!B:B,'PCDS Schedule'!E:E)</f>
        <v>45238</v>
      </c>
      <c r="M24" s="11">
        <f>_xlfn.XLOOKUP(B24,'PCDS Schedule'!B:B,'PCDS Schedule'!K:K)</f>
        <v>45252</v>
      </c>
      <c r="N24" s="11"/>
      <c r="O24">
        <f t="shared" si="1"/>
        <v>311</v>
      </c>
      <c r="P24" s="10">
        <f t="shared" si="2"/>
        <v>45238</v>
      </c>
      <c r="Q24">
        <f t="shared" si="3"/>
        <v>14</v>
      </c>
    </row>
    <row r="25" spans="1:17" x14ac:dyDescent="0.35">
      <c r="A25" t="s">
        <v>121</v>
      </c>
      <c r="B25" t="str">
        <f t="shared" si="0"/>
        <v>V1_Wheeling Rates (from utility tariffs)</v>
      </c>
      <c r="C25" t="s">
        <v>3</v>
      </c>
      <c r="D25">
        <v>6</v>
      </c>
      <c r="E25" s="2" t="s">
        <v>20</v>
      </c>
      <c r="F25" s="2"/>
      <c r="G25" s="1">
        <v>44531</v>
      </c>
      <c r="H25" t="s">
        <v>35</v>
      </c>
      <c r="I25" s="2"/>
      <c r="K25" s="7"/>
      <c r="L25" s="11">
        <f>_xlfn.XLOOKUP(B25,'PCDS Schedule'!B:B,'PCDS Schedule'!E:E)</f>
        <v>45252</v>
      </c>
      <c r="M25" s="11">
        <f>_xlfn.XLOOKUP(B25,'PCDS Schedule'!B:B,'PCDS Schedule'!K:K)</f>
        <v>45280</v>
      </c>
      <c r="N25" s="11"/>
      <c r="O25">
        <f t="shared" si="1"/>
        <v>325</v>
      </c>
      <c r="P25" s="10">
        <f t="shared" si="2"/>
        <v>45252</v>
      </c>
      <c r="Q25">
        <f t="shared" si="3"/>
        <v>28</v>
      </c>
    </row>
    <row r="26" spans="1:17" x14ac:dyDescent="0.35">
      <c r="A26" t="s">
        <v>122</v>
      </c>
      <c r="B26" t="str">
        <f t="shared" si="0"/>
        <v>V2_     Natural Gas Prices</v>
      </c>
      <c r="C26" t="s">
        <v>84</v>
      </c>
      <c r="D26">
        <v>28</v>
      </c>
      <c r="E26" s="2" t="s">
        <v>17</v>
      </c>
      <c r="F26" s="2" t="s">
        <v>82</v>
      </c>
      <c r="G26" s="1">
        <v>44593</v>
      </c>
      <c r="H26" t="s">
        <v>31</v>
      </c>
      <c r="I26" s="2" t="s">
        <v>83</v>
      </c>
      <c r="K26" s="7"/>
      <c r="L26" s="11">
        <f>_xlfn.XLOOKUP(B26,'PCDS Schedule'!B:B,'PCDS Schedule'!E:E)</f>
        <v>45280</v>
      </c>
      <c r="M26" s="11">
        <f>_xlfn.XLOOKUP(B26,'PCDS Schedule'!B:B,'PCDS Schedule'!K:K)</f>
        <v>45308</v>
      </c>
      <c r="N26" s="11"/>
      <c r="O26">
        <f t="shared" si="1"/>
        <v>353</v>
      </c>
      <c r="P26" s="10">
        <f t="shared" si="2"/>
        <v>45280</v>
      </c>
      <c r="Q26">
        <f t="shared" si="3"/>
        <v>28</v>
      </c>
    </row>
    <row r="27" spans="1:17" ht="31.2" x14ac:dyDescent="0.35">
      <c r="A27" t="s">
        <v>122</v>
      </c>
      <c r="B27" t="str">
        <f t="shared" si="0"/>
        <v>V2_     Coal Prices</v>
      </c>
      <c r="C27" t="s">
        <v>85</v>
      </c>
      <c r="D27">
        <v>29</v>
      </c>
      <c r="E27" s="2" t="s">
        <v>18</v>
      </c>
      <c r="F27" s="2"/>
      <c r="G27" s="1">
        <v>44593</v>
      </c>
      <c r="H27" t="s">
        <v>31</v>
      </c>
      <c r="I27" s="2"/>
      <c r="K27" s="7"/>
      <c r="L27" s="11">
        <f>_xlfn.XLOOKUP(B27,'PCDS Schedule'!B:B,'PCDS Schedule'!E:E)</f>
        <v>45280</v>
      </c>
      <c r="M27" s="11">
        <f>_xlfn.XLOOKUP(B27,'PCDS Schedule'!B:B,'PCDS Schedule'!K:K)</f>
        <v>45308</v>
      </c>
      <c r="N27" s="11"/>
      <c r="O27">
        <f t="shared" si="1"/>
        <v>353</v>
      </c>
      <c r="P27" s="10">
        <f t="shared" si="2"/>
        <v>45280</v>
      </c>
      <c r="Q27">
        <f t="shared" si="3"/>
        <v>28</v>
      </c>
    </row>
    <row r="28" spans="1:17" x14ac:dyDescent="0.35">
      <c r="A28" t="s">
        <v>122</v>
      </c>
      <c r="B28" t="str">
        <f t="shared" si="0"/>
        <v>V2_     Uranium Prices</v>
      </c>
      <c r="C28" t="s">
        <v>86</v>
      </c>
      <c r="D28">
        <v>30</v>
      </c>
      <c r="E28" s="2" t="s">
        <v>50</v>
      </c>
      <c r="F28" s="2"/>
      <c r="G28" s="1">
        <v>44593</v>
      </c>
      <c r="H28" t="s">
        <v>31</v>
      </c>
      <c r="I28" s="2"/>
      <c r="K28" s="7"/>
      <c r="L28" s="11">
        <f>_xlfn.XLOOKUP(B28,'PCDS Schedule'!B:B,'PCDS Schedule'!E:E)</f>
        <v>45280</v>
      </c>
      <c r="M28" s="11">
        <f>_xlfn.XLOOKUP(B28,'PCDS Schedule'!B:B,'PCDS Schedule'!K:K)</f>
        <v>45308</v>
      </c>
      <c r="N28" s="11"/>
      <c r="O28">
        <f t="shared" si="1"/>
        <v>353</v>
      </c>
      <c r="P28" s="10">
        <f t="shared" si="2"/>
        <v>45280</v>
      </c>
      <c r="Q28">
        <f t="shared" si="3"/>
        <v>28</v>
      </c>
    </row>
    <row r="29" spans="1:17" ht="31.2" x14ac:dyDescent="0.35">
      <c r="A29" t="s">
        <v>122</v>
      </c>
      <c r="B29" t="str">
        <f t="shared" si="0"/>
        <v>V2_     Other fuels Prices</v>
      </c>
      <c r="C29" t="s">
        <v>87</v>
      </c>
      <c r="D29">
        <v>31</v>
      </c>
      <c r="E29" s="2" t="s">
        <v>18</v>
      </c>
      <c r="F29" s="2"/>
      <c r="G29" s="1">
        <v>44593</v>
      </c>
      <c r="H29" t="s">
        <v>31</v>
      </c>
      <c r="I29" s="2"/>
      <c r="K29" s="7"/>
      <c r="L29" s="11">
        <f>_xlfn.XLOOKUP(B29,'PCDS Schedule'!B:B,'PCDS Schedule'!E:E)</f>
        <v>45280</v>
      </c>
      <c r="M29" s="11">
        <f>_xlfn.XLOOKUP(B29,'PCDS Schedule'!B:B,'PCDS Schedule'!K:K)</f>
        <v>45308</v>
      </c>
      <c r="N29" s="11"/>
      <c r="O29">
        <f t="shared" si="1"/>
        <v>353</v>
      </c>
      <c r="P29" s="10">
        <f t="shared" si="2"/>
        <v>45280</v>
      </c>
      <c r="Q29">
        <f t="shared" si="3"/>
        <v>28</v>
      </c>
    </row>
    <row r="30" spans="1:17" x14ac:dyDescent="0.35">
      <c r="A30" t="s">
        <v>122</v>
      </c>
      <c r="B30" t="str">
        <f t="shared" si="0"/>
        <v>V2_Deflator/Inflator rates</v>
      </c>
      <c r="C30" t="s">
        <v>11</v>
      </c>
      <c r="D30">
        <v>37</v>
      </c>
      <c r="E30" s="2" t="s">
        <v>52</v>
      </c>
      <c r="F30" s="2"/>
      <c r="G30" s="1">
        <v>44593</v>
      </c>
      <c r="H30" t="s">
        <v>31</v>
      </c>
      <c r="I30" s="2" t="s">
        <v>114</v>
      </c>
      <c r="K30" s="7"/>
      <c r="L30" s="11">
        <f>_xlfn.XLOOKUP(B30,'PCDS Schedule'!B:B,'PCDS Schedule'!E:E)</f>
        <v>45280</v>
      </c>
      <c r="M30" s="11">
        <f>_xlfn.XLOOKUP(B30,'PCDS Schedule'!B:B,'PCDS Schedule'!K:K)</f>
        <v>45308</v>
      </c>
      <c r="N30" s="11"/>
      <c r="O30">
        <f t="shared" si="1"/>
        <v>353</v>
      </c>
      <c r="P30" s="10">
        <f t="shared" si="2"/>
        <v>45280</v>
      </c>
      <c r="Q30">
        <f t="shared" si="3"/>
        <v>28</v>
      </c>
    </row>
    <row r="31" spans="1:17" x14ac:dyDescent="0.35">
      <c r="A31" t="s">
        <v>121</v>
      </c>
      <c r="B31" t="str">
        <f t="shared" si="0"/>
        <v>V1_Deflator/Inflator rates</v>
      </c>
      <c r="C31" t="s">
        <v>11</v>
      </c>
      <c r="D31">
        <v>77</v>
      </c>
      <c r="E31" t="s">
        <v>52</v>
      </c>
      <c r="G31">
        <v>44593</v>
      </c>
      <c r="H31" t="s">
        <v>31</v>
      </c>
      <c r="I31" t="s">
        <v>114</v>
      </c>
      <c r="L31" s="11">
        <f>_xlfn.XLOOKUP(B31,'PCDS Schedule'!B:B,'PCDS Schedule'!E:E)</f>
        <v>45280</v>
      </c>
      <c r="M31" s="11">
        <f>_xlfn.XLOOKUP(B31,'PCDS Schedule'!B:B,'PCDS Schedule'!K:K)</f>
        <v>45308</v>
      </c>
      <c r="N31" s="11"/>
      <c r="O31">
        <f t="shared" si="1"/>
        <v>353</v>
      </c>
      <c r="P31" s="10">
        <f t="shared" si="2"/>
        <v>45280</v>
      </c>
      <c r="Q31">
        <f t="shared" si="3"/>
        <v>28</v>
      </c>
    </row>
    <row r="32" spans="1:17" x14ac:dyDescent="0.35">
      <c r="A32" t="s">
        <v>122</v>
      </c>
      <c r="B32" t="str">
        <f t="shared" si="0"/>
        <v>V2_Path definitions/ratings - WECC Paths</v>
      </c>
      <c r="C32" t="s">
        <v>100</v>
      </c>
      <c r="D32">
        <v>41</v>
      </c>
      <c r="E32" t="s">
        <v>14</v>
      </c>
      <c r="F32" t="s">
        <v>57</v>
      </c>
      <c r="G32">
        <v>44652</v>
      </c>
      <c r="H32" t="s">
        <v>171</v>
      </c>
      <c r="I32" t="s">
        <v>34</v>
      </c>
      <c r="K32" t="s">
        <v>59</v>
      </c>
      <c r="L32" s="11">
        <f>_xlfn.XLOOKUP(B32,'PCDS Schedule'!B:B,'PCDS Schedule'!E:E)</f>
        <v>45294</v>
      </c>
      <c r="M32" s="11">
        <f>_xlfn.XLOOKUP(B32,'PCDS Schedule'!B:B,'PCDS Schedule'!K:K)</f>
        <v>45336</v>
      </c>
      <c r="N32" s="11"/>
      <c r="O32">
        <f t="shared" si="1"/>
        <v>367</v>
      </c>
      <c r="P32" s="10">
        <f t="shared" si="2"/>
        <v>45294</v>
      </c>
      <c r="Q32">
        <f t="shared" si="3"/>
        <v>42</v>
      </c>
    </row>
    <row r="33" spans="1:17" x14ac:dyDescent="0.35">
      <c r="A33" t="s">
        <v>122</v>
      </c>
      <c r="B33" t="str">
        <f t="shared" si="0"/>
        <v>V2_CO2 prices California</v>
      </c>
      <c r="C33" t="s">
        <v>90</v>
      </c>
      <c r="D33">
        <v>32</v>
      </c>
      <c r="E33" s="2" t="s">
        <v>17</v>
      </c>
      <c r="F33" s="2" t="s">
        <v>82</v>
      </c>
      <c r="G33" s="4">
        <v>44652</v>
      </c>
      <c r="H33" t="s">
        <v>31</v>
      </c>
      <c r="I33" s="2"/>
      <c r="K33" s="7"/>
      <c r="L33" s="11">
        <f>_xlfn.XLOOKUP(B33,'PCDS Schedule'!B:B,'PCDS Schedule'!E:E)</f>
        <v>45308</v>
      </c>
      <c r="M33" s="11">
        <f>_xlfn.XLOOKUP(B33,'PCDS Schedule'!B:B,'PCDS Schedule'!K:K)</f>
        <v>45322</v>
      </c>
      <c r="N33" s="11"/>
      <c r="O33">
        <f t="shared" si="1"/>
        <v>381</v>
      </c>
      <c r="P33" s="10">
        <f t="shared" si="2"/>
        <v>45308</v>
      </c>
      <c r="Q33">
        <f t="shared" si="3"/>
        <v>14</v>
      </c>
    </row>
    <row r="34" spans="1:17" x14ac:dyDescent="0.35">
      <c r="A34" t="s">
        <v>122</v>
      </c>
      <c r="B34" t="str">
        <f t="shared" ref="B34:B65" si="4">A34&amp;"_"&amp;C34</f>
        <v>V2_CO2 prices Washington Oregon</v>
      </c>
      <c r="C34" t="s">
        <v>91</v>
      </c>
      <c r="D34">
        <v>33</v>
      </c>
      <c r="E34" s="2"/>
      <c r="F34" s="2"/>
      <c r="G34" s="4" t="s">
        <v>92</v>
      </c>
      <c r="H34" t="s">
        <v>93</v>
      </c>
      <c r="I34" s="2"/>
      <c r="K34" s="7"/>
      <c r="L34" s="11">
        <f>_xlfn.XLOOKUP(B34,'PCDS Schedule'!B:B,'PCDS Schedule'!E:E)</f>
        <v>45308</v>
      </c>
      <c r="M34" s="11">
        <f>_xlfn.XLOOKUP(B34,'PCDS Schedule'!B:B,'PCDS Schedule'!K:K)</f>
        <v>45322</v>
      </c>
      <c r="N34" s="11"/>
      <c r="O34">
        <f t="shared" ref="O34:O65" si="5">IFERROR(_xlfn.DAYS(L34,$P$1),)</f>
        <v>381</v>
      </c>
      <c r="P34" s="10">
        <f t="shared" ref="P34:P65" si="6">$P$1+O34</f>
        <v>45308</v>
      </c>
      <c r="Q34">
        <f t="shared" ref="Q34:Q65" si="7">IFERROR(_xlfn.DAYS(M34,L34),0)</f>
        <v>14</v>
      </c>
    </row>
    <row r="35" spans="1:17" x14ac:dyDescent="0.35">
      <c r="A35" t="s">
        <v>122</v>
      </c>
      <c r="B35" t="str">
        <f t="shared" si="4"/>
        <v>V2_CO2 prices BC and Alberta</v>
      </c>
      <c r="C35" t="s">
        <v>94</v>
      </c>
      <c r="D35">
        <v>34</v>
      </c>
      <c r="E35" s="2"/>
      <c r="F35" s="2"/>
      <c r="G35" s="4"/>
      <c r="H35" t="s">
        <v>31</v>
      </c>
      <c r="I35" s="2"/>
      <c r="K35" s="7"/>
      <c r="L35" s="11">
        <f>_xlfn.XLOOKUP(B35,'PCDS Schedule'!B:B,'PCDS Schedule'!E:E)</f>
        <v>45308</v>
      </c>
      <c r="M35" s="11">
        <f>_xlfn.XLOOKUP(B35,'PCDS Schedule'!B:B,'PCDS Schedule'!K:K)</f>
        <v>45322</v>
      </c>
      <c r="N35" s="11"/>
      <c r="O35">
        <f t="shared" si="5"/>
        <v>381</v>
      </c>
      <c r="P35" s="10">
        <f t="shared" si="6"/>
        <v>45308</v>
      </c>
      <c r="Q35">
        <f t="shared" si="7"/>
        <v>14</v>
      </c>
    </row>
    <row r="36" spans="1:17" x14ac:dyDescent="0.35">
      <c r="A36" t="s">
        <v>122</v>
      </c>
      <c r="B36" t="str">
        <f t="shared" si="4"/>
        <v xml:space="preserve">V2_BC Hydro Data </v>
      </c>
      <c r="C36" t="s">
        <v>103</v>
      </c>
      <c r="D36">
        <v>49</v>
      </c>
      <c r="G36" t="s">
        <v>21</v>
      </c>
      <c r="H36" t="s">
        <v>69</v>
      </c>
      <c r="I36" t="s">
        <v>102</v>
      </c>
      <c r="K36" t="s">
        <v>72</v>
      </c>
      <c r="L36" s="11">
        <f>_xlfn.XLOOKUP(B36,'PCDS Schedule'!B:B,'PCDS Schedule'!E:E)</f>
        <v>45322</v>
      </c>
      <c r="M36" s="11">
        <f>_xlfn.XLOOKUP(B36,'PCDS Schedule'!B:B,'PCDS Schedule'!K:K)</f>
        <v>45336</v>
      </c>
      <c r="N36" s="11"/>
      <c r="O36">
        <f t="shared" si="5"/>
        <v>395</v>
      </c>
      <c r="P36" s="10">
        <f t="shared" si="6"/>
        <v>45322</v>
      </c>
      <c r="Q36">
        <f t="shared" si="7"/>
        <v>14</v>
      </c>
    </row>
    <row r="37" spans="1:17" x14ac:dyDescent="0.35">
      <c r="A37" t="s">
        <v>121</v>
      </c>
      <c r="B37" t="str">
        <f t="shared" si="4"/>
        <v>V1_Variable O&amp;M for all thermal generator types</v>
      </c>
      <c r="C37" t="s">
        <v>95</v>
      </c>
      <c r="D37">
        <v>66</v>
      </c>
      <c r="H37" t="s">
        <v>88</v>
      </c>
      <c r="L37" s="11">
        <f>_xlfn.XLOOKUP(B37,'PCDS Schedule'!B:B,'PCDS Schedule'!E:E)</f>
        <v>45322</v>
      </c>
      <c r="M37" s="11">
        <f>_xlfn.XLOOKUP(B37,'PCDS Schedule'!B:B,'PCDS Schedule'!K:K)</f>
        <v>45336</v>
      </c>
      <c r="N37" s="11"/>
      <c r="O37">
        <f t="shared" si="5"/>
        <v>395</v>
      </c>
      <c r="P37" s="10">
        <f t="shared" si="6"/>
        <v>45322</v>
      </c>
      <c r="Q37">
        <f t="shared" si="7"/>
        <v>14</v>
      </c>
    </row>
    <row r="38" spans="1:17" x14ac:dyDescent="0.35">
      <c r="A38" t="s">
        <v>121</v>
      </c>
      <c r="B38" t="str">
        <f t="shared" si="4"/>
        <v>V1_Variable O&amp;M for all Non-thermal generator types</v>
      </c>
      <c r="C38" t="s">
        <v>96</v>
      </c>
      <c r="D38">
        <v>75</v>
      </c>
      <c r="E38" t="s">
        <v>51</v>
      </c>
      <c r="G38">
        <v>44440</v>
      </c>
      <c r="H38" t="s">
        <v>31</v>
      </c>
      <c r="L38" s="11">
        <f>_xlfn.XLOOKUP(B38,'PCDS Schedule'!B:B,'PCDS Schedule'!E:E)</f>
        <v>45322</v>
      </c>
      <c r="M38" s="11">
        <f>_xlfn.XLOOKUP(B38,'PCDS Schedule'!B:B,'PCDS Schedule'!K:K)</f>
        <v>45336</v>
      </c>
      <c r="N38" s="11"/>
      <c r="O38">
        <f t="shared" si="5"/>
        <v>395</v>
      </c>
      <c r="P38" s="10">
        <f t="shared" si="6"/>
        <v>45322</v>
      </c>
      <c r="Q38">
        <f t="shared" si="7"/>
        <v>14</v>
      </c>
    </row>
    <row r="39" spans="1:17" x14ac:dyDescent="0.35">
      <c r="A39" t="s">
        <v>122</v>
      </c>
      <c r="B39" t="str">
        <f t="shared" si="4"/>
        <v>V2_Load Shapes</v>
      </c>
      <c r="C39" t="s">
        <v>63</v>
      </c>
      <c r="D39">
        <v>50</v>
      </c>
      <c r="E39" t="s">
        <v>23</v>
      </c>
      <c r="F39" t="s">
        <v>68</v>
      </c>
      <c r="G39">
        <v>44652</v>
      </c>
      <c r="H39" t="s">
        <v>37</v>
      </c>
      <c r="I39" t="s">
        <v>104</v>
      </c>
      <c r="L39" s="11">
        <f>_xlfn.XLOOKUP(B39,'PCDS Schedule'!B:B,'PCDS Schedule'!E:E)</f>
        <v>45336</v>
      </c>
      <c r="M39" s="11">
        <f>_xlfn.XLOOKUP(B39,'PCDS Schedule'!B:B,'PCDS Schedule'!K:K)</f>
        <v>45364</v>
      </c>
      <c r="N39" s="11"/>
      <c r="O39">
        <f t="shared" si="5"/>
        <v>409</v>
      </c>
      <c r="P39" s="10">
        <f t="shared" si="6"/>
        <v>45336</v>
      </c>
      <c r="Q39">
        <f t="shared" si="7"/>
        <v>28</v>
      </c>
    </row>
    <row r="40" spans="1:17" x14ac:dyDescent="0.35">
      <c r="A40" t="s">
        <v>121</v>
      </c>
      <c r="B40" t="str">
        <f t="shared" si="4"/>
        <v>V1_Dispatch price for wind, solar, and hydro (Also called oportunity cost)</v>
      </c>
      <c r="C40" t="s">
        <v>5</v>
      </c>
      <c r="D40">
        <v>76</v>
      </c>
      <c r="E40" t="s">
        <v>51</v>
      </c>
      <c r="G40">
        <v>44440</v>
      </c>
      <c r="H40" t="s">
        <v>31</v>
      </c>
      <c r="L40" s="11">
        <f>_xlfn.XLOOKUP(B40,'PCDS Schedule'!B:B,'PCDS Schedule'!E:E)</f>
        <v>45336</v>
      </c>
      <c r="M40" s="11">
        <f>_xlfn.XLOOKUP(B40,'PCDS Schedule'!B:B,'PCDS Schedule'!K:K)</f>
        <v>45350</v>
      </c>
      <c r="N40" s="11"/>
      <c r="O40">
        <f t="shared" si="5"/>
        <v>409</v>
      </c>
      <c r="P40" s="10">
        <f t="shared" si="6"/>
        <v>45336</v>
      </c>
      <c r="Q40">
        <f t="shared" si="7"/>
        <v>14</v>
      </c>
    </row>
    <row r="41" spans="1:17" x14ac:dyDescent="0.35">
      <c r="A41" t="s">
        <v>122</v>
      </c>
      <c r="B41" t="str">
        <f t="shared" si="4"/>
        <v>V2_Load-Following and Regulation reserve calculations</v>
      </c>
      <c r="C41" t="s">
        <v>6</v>
      </c>
      <c r="D41">
        <v>38</v>
      </c>
      <c r="E41" s="2" t="s">
        <v>53</v>
      </c>
      <c r="F41" s="2"/>
      <c r="G41" s="1">
        <v>44986</v>
      </c>
      <c r="I41" s="2" t="s">
        <v>53</v>
      </c>
      <c r="K41" s="7"/>
      <c r="L41" s="11">
        <f>_xlfn.XLOOKUP(B41,'PCDS Schedule'!B:B,'PCDS Schedule'!E:E)</f>
        <v>45364</v>
      </c>
      <c r="M41" s="11">
        <f>_xlfn.XLOOKUP(B41,'PCDS Schedule'!B:B,'PCDS Schedule'!K:K)</f>
        <v>45406</v>
      </c>
      <c r="N41" s="11"/>
      <c r="O41">
        <f t="shared" si="5"/>
        <v>437</v>
      </c>
      <c r="P41" s="10">
        <f t="shared" si="6"/>
        <v>45364</v>
      </c>
      <c r="Q41">
        <f t="shared" si="7"/>
        <v>42</v>
      </c>
    </row>
    <row r="42" spans="1:17" x14ac:dyDescent="0.35">
      <c r="A42" t="s">
        <v>122</v>
      </c>
      <c r="B42" t="str">
        <f t="shared" si="4"/>
        <v>V2_    Demand Response Shapes</v>
      </c>
      <c r="C42" t="s">
        <v>73</v>
      </c>
      <c r="D42">
        <v>51</v>
      </c>
      <c r="E42" t="s">
        <v>24</v>
      </c>
      <c r="G42">
        <v>44774</v>
      </c>
      <c r="H42" t="s">
        <v>38</v>
      </c>
      <c r="I42" t="s">
        <v>39</v>
      </c>
      <c r="L42" s="11">
        <f>_xlfn.XLOOKUP(B42,'PCDS Schedule'!B:B,'PCDS Schedule'!E:E)</f>
        <v>45364</v>
      </c>
      <c r="M42" s="11">
        <f>_xlfn.XLOOKUP(B42,'PCDS Schedule'!B:B,'PCDS Schedule'!K:K)</f>
        <v>45378</v>
      </c>
      <c r="N42" s="11"/>
      <c r="O42">
        <f t="shared" si="5"/>
        <v>437</v>
      </c>
      <c r="P42" s="10">
        <f t="shared" si="6"/>
        <v>45364</v>
      </c>
      <c r="Q42">
        <f t="shared" si="7"/>
        <v>14</v>
      </c>
    </row>
    <row r="43" spans="1:17" x14ac:dyDescent="0.35">
      <c r="A43" t="s">
        <v>122</v>
      </c>
      <c r="B43" t="str">
        <f t="shared" si="4"/>
        <v>V2_    Energy Efficiency</v>
      </c>
      <c r="C43" t="s">
        <v>74</v>
      </c>
      <c r="D43">
        <v>52</v>
      </c>
      <c r="E43" t="s">
        <v>41</v>
      </c>
      <c r="G43" t="s">
        <v>46</v>
      </c>
      <c r="H43" t="s">
        <v>40</v>
      </c>
      <c r="I43" t="s">
        <v>42</v>
      </c>
      <c r="L43" s="11">
        <f>_xlfn.XLOOKUP(B43,'PCDS Schedule'!B:B,'PCDS Schedule'!E:E)</f>
        <v>45364</v>
      </c>
      <c r="M43" s="11">
        <f>_xlfn.XLOOKUP(B43,'PCDS Schedule'!B:B,'PCDS Schedule'!K:K)</f>
        <v>45378</v>
      </c>
      <c r="N43" s="11"/>
      <c r="O43">
        <f t="shared" si="5"/>
        <v>437</v>
      </c>
      <c r="P43" s="10">
        <f t="shared" si="6"/>
        <v>45364</v>
      </c>
      <c r="Q43">
        <f t="shared" si="7"/>
        <v>14</v>
      </c>
    </row>
    <row r="44" spans="1:17" x14ac:dyDescent="0.35">
      <c r="A44" t="s">
        <v>122</v>
      </c>
      <c r="B44" t="str">
        <f t="shared" si="4"/>
        <v>V2_Maintenance Schedule</v>
      </c>
      <c r="C44" t="s">
        <v>48</v>
      </c>
      <c r="D44">
        <v>39</v>
      </c>
      <c r="E44" s="2" t="s">
        <v>54</v>
      </c>
      <c r="F44" s="2"/>
      <c r="G44" s="1">
        <v>44743</v>
      </c>
      <c r="H44" t="s">
        <v>31</v>
      </c>
      <c r="I44" s="2"/>
      <c r="K44" s="7"/>
      <c r="L44" s="11">
        <f>_xlfn.XLOOKUP(B44,'PCDS Schedule'!B:B,'PCDS Schedule'!E:E)</f>
        <v>45378</v>
      </c>
      <c r="M44" s="11">
        <f>_xlfn.XLOOKUP(B44,'PCDS Schedule'!B:B,'PCDS Schedule'!K:K)</f>
        <v>45392</v>
      </c>
      <c r="N44" s="11"/>
      <c r="O44">
        <f t="shared" si="5"/>
        <v>451</v>
      </c>
      <c r="P44" s="10">
        <f t="shared" si="6"/>
        <v>45378</v>
      </c>
      <c r="Q44">
        <f t="shared" si="7"/>
        <v>14</v>
      </c>
    </row>
    <row r="45" spans="1:17" x14ac:dyDescent="0.35">
      <c r="A45" t="s">
        <v>122</v>
      </c>
      <c r="B45" t="str">
        <f t="shared" si="4"/>
        <v>V2_    Electric Vehicle loads</v>
      </c>
      <c r="C45" t="s">
        <v>76</v>
      </c>
      <c r="D45">
        <v>54</v>
      </c>
      <c r="E45" t="s">
        <v>26</v>
      </c>
      <c r="G45" t="s">
        <v>46</v>
      </c>
      <c r="H45" t="s">
        <v>43</v>
      </c>
      <c r="I45" t="s">
        <v>105</v>
      </c>
      <c r="L45" s="11">
        <f>_xlfn.XLOOKUP(B45,'PCDS Schedule'!B:B,'PCDS Schedule'!E:E)</f>
        <v>45378</v>
      </c>
      <c r="M45" s="11">
        <f>_xlfn.XLOOKUP(B45,'PCDS Schedule'!B:B,'PCDS Schedule'!K:K)</f>
        <v>45392</v>
      </c>
      <c r="N45" s="11"/>
      <c r="O45">
        <f t="shared" si="5"/>
        <v>451</v>
      </c>
      <c r="P45" s="10">
        <f t="shared" si="6"/>
        <v>45378</v>
      </c>
      <c r="Q45">
        <f t="shared" si="7"/>
        <v>14</v>
      </c>
    </row>
    <row r="46" spans="1:17" x14ac:dyDescent="0.35">
      <c r="A46" t="s">
        <v>122</v>
      </c>
      <c r="B46" t="str">
        <f t="shared" si="4"/>
        <v>V2_    Electrification Loads</v>
      </c>
      <c r="C46" t="s">
        <v>77</v>
      </c>
      <c r="D46">
        <v>55</v>
      </c>
      <c r="E46" t="s">
        <v>26</v>
      </c>
      <c r="G46" t="s">
        <v>46</v>
      </c>
      <c r="H46" t="s">
        <v>43</v>
      </c>
      <c r="I46" t="s">
        <v>106</v>
      </c>
      <c r="L46" s="11">
        <f>_xlfn.XLOOKUP(B46,'PCDS Schedule'!B:B,'PCDS Schedule'!E:E)</f>
        <v>45378</v>
      </c>
      <c r="M46" s="11">
        <f>_xlfn.XLOOKUP(B46,'PCDS Schedule'!B:B,'PCDS Schedule'!K:K)</f>
        <v>45392</v>
      </c>
      <c r="N46" s="11"/>
      <c r="O46">
        <f t="shared" si="5"/>
        <v>451</v>
      </c>
      <c r="P46" s="10">
        <f t="shared" si="6"/>
        <v>45378</v>
      </c>
      <c r="Q46">
        <f t="shared" si="7"/>
        <v>14</v>
      </c>
    </row>
    <row r="47" spans="1:17" x14ac:dyDescent="0.35">
      <c r="A47" t="s">
        <v>122</v>
      </c>
      <c r="B47" t="str">
        <f t="shared" si="4"/>
        <v xml:space="preserve">V2_    BTM PV </v>
      </c>
      <c r="C47" t="s">
        <v>78</v>
      </c>
      <c r="D47">
        <v>56</v>
      </c>
      <c r="H47" t="s">
        <v>43</v>
      </c>
      <c r="I47" t="s">
        <v>107</v>
      </c>
      <c r="L47" s="11">
        <f>_xlfn.XLOOKUP(B47,'PCDS Schedule'!B:B,'PCDS Schedule'!E:E)</f>
        <v>45378</v>
      </c>
      <c r="M47" s="11">
        <f>_xlfn.XLOOKUP(B47,'PCDS Schedule'!B:B,'PCDS Schedule'!K:K)</f>
        <v>45392</v>
      </c>
      <c r="N47" s="11"/>
      <c r="O47">
        <f t="shared" si="5"/>
        <v>451</v>
      </c>
      <c r="P47" s="10">
        <f t="shared" si="6"/>
        <v>45378</v>
      </c>
      <c r="Q47">
        <f t="shared" si="7"/>
        <v>14</v>
      </c>
    </row>
    <row r="48" spans="1:17" x14ac:dyDescent="0.35">
      <c r="A48" t="s">
        <v>122</v>
      </c>
      <c r="B48" t="str">
        <f t="shared" si="4"/>
        <v>V2_    BTM Storage</v>
      </c>
      <c r="C48" t="s">
        <v>79</v>
      </c>
      <c r="D48">
        <v>57</v>
      </c>
      <c r="H48" t="s">
        <v>43</v>
      </c>
      <c r="I48" t="s">
        <v>107</v>
      </c>
      <c r="L48" s="11">
        <f>_xlfn.XLOOKUP(B48,'PCDS Schedule'!B:B,'PCDS Schedule'!E:E)</f>
        <v>45378</v>
      </c>
      <c r="M48" s="11">
        <f>_xlfn.XLOOKUP(B48,'PCDS Schedule'!B:B,'PCDS Schedule'!K:K)</f>
        <v>45392</v>
      </c>
      <c r="N48" s="11"/>
      <c r="O48">
        <f t="shared" si="5"/>
        <v>451</v>
      </c>
      <c r="P48" s="10">
        <f t="shared" si="6"/>
        <v>45378</v>
      </c>
      <c r="Q48">
        <f t="shared" si="7"/>
        <v>14</v>
      </c>
    </row>
    <row r="49" spans="1:17" x14ac:dyDescent="0.35">
      <c r="A49" t="s">
        <v>121</v>
      </c>
      <c r="B49" t="str">
        <f t="shared" si="4"/>
        <v>V1_Maintenance Schedule</v>
      </c>
      <c r="C49" t="s">
        <v>48</v>
      </c>
      <c r="D49">
        <v>79</v>
      </c>
      <c r="E49" t="s">
        <v>54</v>
      </c>
      <c r="G49">
        <v>44743</v>
      </c>
      <c r="H49" t="s">
        <v>31</v>
      </c>
      <c r="L49" s="11">
        <f>_xlfn.XLOOKUP(B49,'PCDS Schedule'!B:B,'PCDS Schedule'!E:E)</f>
        <v>45378</v>
      </c>
      <c r="M49" s="11">
        <f>_xlfn.XLOOKUP(B49,'PCDS Schedule'!B:B,'PCDS Schedule'!K:K)</f>
        <v>45392</v>
      </c>
      <c r="N49" s="11"/>
      <c r="O49">
        <f t="shared" si="5"/>
        <v>451</v>
      </c>
      <c r="P49" s="10">
        <f t="shared" si="6"/>
        <v>45378</v>
      </c>
      <c r="Q49">
        <f t="shared" si="7"/>
        <v>14</v>
      </c>
    </row>
    <row r="50" spans="1:17" x14ac:dyDescent="0.35">
      <c r="A50" t="s">
        <v>122</v>
      </c>
      <c r="B50" t="str">
        <f t="shared" si="4"/>
        <v>V2_Hourly Wind Shapes</v>
      </c>
      <c r="C50" t="s">
        <v>65</v>
      </c>
      <c r="D50">
        <v>58</v>
      </c>
      <c r="E50" t="s">
        <v>27</v>
      </c>
      <c r="G50">
        <v>44682</v>
      </c>
      <c r="H50" t="s">
        <v>44</v>
      </c>
      <c r="I50" t="s">
        <v>108</v>
      </c>
      <c r="J50" t="s">
        <v>109</v>
      </c>
      <c r="K50" t="s">
        <v>80</v>
      </c>
      <c r="L50" s="11">
        <f>_xlfn.XLOOKUP(B50,'PCDS Schedule'!B:B,'PCDS Schedule'!E:E)</f>
        <v>45392</v>
      </c>
      <c r="M50" s="11">
        <f>_xlfn.XLOOKUP(B50,'PCDS Schedule'!B:B,'PCDS Schedule'!K:K)</f>
        <v>45406</v>
      </c>
      <c r="N50" s="11"/>
      <c r="O50">
        <f t="shared" si="5"/>
        <v>465</v>
      </c>
      <c r="P50" s="10">
        <f t="shared" si="6"/>
        <v>45392</v>
      </c>
      <c r="Q50">
        <f t="shared" si="7"/>
        <v>14</v>
      </c>
    </row>
    <row r="51" spans="1:17" x14ac:dyDescent="0.35">
      <c r="A51" t="s">
        <v>122</v>
      </c>
      <c r="B51" t="str">
        <f t="shared" si="4"/>
        <v>V2_Hourly Utility Scale Solar shapes</v>
      </c>
      <c r="C51" t="s">
        <v>66</v>
      </c>
      <c r="D51">
        <v>59</v>
      </c>
      <c r="E51" t="s">
        <v>27</v>
      </c>
      <c r="G51">
        <v>44682</v>
      </c>
      <c r="H51" t="s">
        <v>45</v>
      </c>
      <c r="I51" t="s">
        <v>111</v>
      </c>
      <c r="L51" s="11">
        <f>_xlfn.XLOOKUP(B51,'PCDS Schedule'!B:B,'PCDS Schedule'!E:E)</f>
        <v>45392</v>
      </c>
      <c r="M51" s="11">
        <f>_xlfn.XLOOKUP(B51,'PCDS Schedule'!B:B,'PCDS Schedule'!K:K)</f>
        <v>45406</v>
      </c>
      <c r="N51" s="11"/>
      <c r="O51">
        <f t="shared" si="5"/>
        <v>465</v>
      </c>
      <c r="P51" s="10">
        <f t="shared" si="6"/>
        <v>45392</v>
      </c>
      <c r="Q51">
        <f t="shared" si="7"/>
        <v>14</v>
      </c>
    </row>
    <row r="52" spans="1:17" x14ac:dyDescent="0.35">
      <c r="A52" t="s">
        <v>122</v>
      </c>
      <c r="B52" t="str">
        <f t="shared" si="4"/>
        <v>V2_BTM PV Shapes and modeling methodology</v>
      </c>
      <c r="C52" t="s">
        <v>67</v>
      </c>
      <c r="D52">
        <v>60</v>
      </c>
      <c r="E52" t="s">
        <v>27</v>
      </c>
      <c r="G52">
        <v>44682</v>
      </c>
      <c r="H52" t="s">
        <v>81</v>
      </c>
      <c r="I52" t="s">
        <v>99</v>
      </c>
      <c r="L52" s="11">
        <f>_xlfn.XLOOKUP(B52,'PCDS Schedule'!B:B,'PCDS Schedule'!E:E)</f>
        <v>45392</v>
      </c>
      <c r="M52" s="11">
        <f>_xlfn.XLOOKUP(B52,'PCDS Schedule'!B:B,'PCDS Schedule'!K:K)</f>
        <v>45406</v>
      </c>
      <c r="N52" s="11"/>
      <c r="O52">
        <f t="shared" si="5"/>
        <v>465</v>
      </c>
      <c r="P52" s="10">
        <f t="shared" si="6"/>
        <v>45392</v>
      </c>
      <c r="Q52">
        <f t="shared" si="7"/>
        <v>14</v>
      </c>
    </row>
    <row r="53" spans="1:17" x14ac:dyDescent="0.35">
      <c r="A53" t="s">
        <v>122</v>
      </c>
      <c r="B53" t="str">
        <f t="shared" si="4"/>
        <v>V2_Coincident Energy Year Shapes</v>
      </c>
      <c r="C53" t="s">
        <v>7</v>
      </c>
      <c r="D53">
        <v>7</v>
      </c>
      <c r="E53" s="2" t="s">
        <v>19</v>
      </c>
      <c r="F53" s="2"/>
      <c r="G53" s="1">
        <v>44378</v>
      </c>
      <c r="H53" t="s">
        <v>36</v>
      </c>
      <c r="I53" s="2" t="s">
        <v>175</v>
      </c>
      <c r="K53" s="7"/>
      <c r="L53" s="11" t="str">
        <f>_xlfn.XLOOKUP(B53,'PCDS Schedule'!B:B,'PCDS Schedule'!E:E)</f>
        <v>None</v>
      </c>
      <c r="M53" s="11" t="str">
        <f>_xlfn.XLOOKUP(B53,'PCDS Schedule'!B:B,'PCDS Schedule'!K:K)</f>
        <v>None</v>
      </c>
      <c r="N53" s="11"/>
      <c r="O53">
        <f t="shared" si="5"/>
        <v>0</v>
      </c>
      <c r="P53" s="10">
        <f t="shared" si="6"/>
        <v>44927</v>
      </c>
      <c r="Q53">
        <f t="shared" si="7"/>
        <v>0</v>
      </c>
    </row>
    <row r="54" spans="1:17" ht="46.8" x14ac:dyDescent="0.35">
      <c r="A54" t="s">
        <v>122</v>
      </c>
      <c r="B54" t="str">
        <f t="shared" si="4"/>
        <v>V2_Hydro Data (Weekly energy, min, max, etc.)</v>
      </c>
      <c r="C54" t="s">
        <v>64</v>
      </c>
      <c r="D54">
        <v>8</v>
      </c>
      <c r="E54" s="2" t="s">
        <v>22</v>
      </c>
      <c r="F54" s="2"/>
      <c r="G54" s="4">
        <v>44652</v>
      </c>
      <c r="H54" t="s">
        <v>36</v>
      </c>
      <c r="I54" t="s">
        <v>36</v>
      </c>
      <c r="K54" s="7"/>
      <c r="L54" s="11" t="str">
        <f>_xlfn.XLOOKUP(B54,'PCDS Schedule'!B:B,'PCDS Schedule'!E:E)</f>
        <v>None</v>
      </c>
      <c r="M54" s="11" t="str">
        <f>_xlfn.XLOOKUP(B54,'PCDS Schedule'!B:B,'PCDS Schedule'!K:K)</f>
        <v>None</v>
      </c>
      <c r="N54" s="11"/>
      <c r="O54">
        <f t="shared" si="5"/>
        <v>0</v>
      </c>
      <c r="P54" s="10">
        <f t="shared" si="6"/>
        <v>44927</v>
      </c>
      <c r="Q54">
        <f t="shared" si="7"/>
        <v>0</v>
      </c>
    </row>
    <row r="55" spans="1:17" ht="31.2" x14ac:dyDescent="0.35">
      <c r="A55" t="s">
        <v>122</v>
      </c>
      <c r="B55" t="str">
        <f t="shared" si="4"/>
        <v>V2_    Pump loads</v>
      </c>
      <c r="C55" t="s">
        <v>75</v>
      </c>
      <c r="D55">
        <v>13</v>
      </c>
      <c r="E55" s="2" t="s">
        <v>25</v>
      </c>
      <c r="F55" s="2"/>
      <c r="G55" s="1">
        <v>44593</v>
      </c>
      <c r="H55" t="s">
        <v>36</v>
      </c>
      <c r="I55" t="s">
        <v>36</v>
      </c>
      <c r="K55" s="7"/>
      <c r="L55" s="11" t="str">
        <f>_xlfn.XLOOKUP(B55,'PCDS Schedule'!B:B,'PCDS Schedule'!E:E)</f>
        <v>None</v>
      </c>
      <c r="M55" s="11" t="str">
        <f>_xlfn.XLOOKUP(B55,'PCDS Schedule'!B:B,'PCDS Schedule'!K:K)</f>
        <v>None</v>
      </c>
      <c r="N55" s="11"/>
      <c r="O55">
        <f t="shared" si="5"/>
        <v>0</v>
      </c>
      <c r="P55" s="10">
        <f t="shared" si="6"/>
        <v>44927</v>
      </c>
      <c r="Q55">
        <f t="shared" si="7"/>
        <v>0</v>
      </c>
    </row>
    <row r="56" spans="1:17" x14ac:dyDescent="0.35">
      <c r="A56" t="s">
        <v>122</v>
      </c>
      <c r="B56" t="str">
        <f t="shared" si="4"/>
        <v>V2_Variable O&amp;M for all thermal generator types</v>
      </c>
      <c r="C56" t="s">
        <v>95</v>
      </c>
      <c r="D56">
        <v>26</v>
      </c>
      <c r="E56" s="2"/>
      <c r="F56" s="2"/>
      <c r="G56" s="1"/>
      <c r="H56" t="s">
        <v>186</v>
      </c>
      <c r="I56" t="s">
        <v>186</v>
      </c>
      <c r="K56" s="7"/>
      <c r="L56" s="11" t="str">
        <f>_xlfn.XLOOKUP(B56,'PCDS Schedule'!B:B,'PCDS Schedule'!E:E)</f>
        <v>None</v>
      </c>
      <c r="M56" s="11"/>
      <c r="N56" s="11"/>
      <c r="O56">
        <f t="shared" si="5"/>
        <v>0</v>
      </c>
      <c r="P56" s="10">
        <f t="shared" si="6"/>
        <v>44927</v>
      </c>
      <c r="Q56">
        <f t="shared" si="7"/>
        <v>0</v>
      </c>
    </row>
    <row r="57" spans="1:17" ht="31.2" x14ac:dyDescent="0.35">
      <c r="A57" t="s">
        <v>122</v>
      </c>
      <c r="B57" t="str">
        <f t="shared" si="4"/>
        <v>V2_Variable O&amp;M for all Non-thermal generator types</v>
      </c>
      <c r="C57" t="s">
        <v>96</v>
      </c>
      <c r="D57">
        <v>35</v>
      </c>
      <c r="E57" s="2" t="s">
        <v>51</v>
      </c>
      <c r="F57" s="2"/>
      <c r="G57" s="4">
        <v>44440</v>
      </c>
      <c r="H57" t="s">
        <v>186</v>
      </c>
      <c r="I57" t="s">
        <v>186</v>
      </c>
      <c r="K57" s="7"/>
      <c r="L57" s="11" t="str">
        <f>_xlfn.XLOOKUP(B57,'PCDS Schedule'!B:B,'PCDS Schedule'!E:E)</f>
        <v>None</v>
      </c>
      <c r="M57" s="11" t="str">
        <f>_xlfn.XLOOKUP(B57,'PCDS Schedule'!B:B,'PCDS Schedule'!K:K)</f>
        <v>None</v>
      </c>
      <c r="N57" s="11"/>
      <c r="O57">
        <f t="shared" si="5"/>
        <v>0</v>
      </c>
      <c r="P57" s="10">
        <f t="shared" si="6"/>
        <v>44927</v>
      </c>
      <c r="Q57">
        <f t="shared" si="7"/>
        <v>0</v>
      </c>
    </row>
    <row r="58" spans="1:17" ht="31.2" x14ac:dyDescent="0.35">
      <c r="A58" t="s">
        <v>122</v>
      </c>
      <c r="B58" t="str">
        <f t="shared" si="4"/>
        <v>V2_Dispatch price for wind, solar, and hydro (Also called oportunity cost)</v>
      </c>
      <c r="C58" t="s">
        <v>5</v>
      </c>
      <c r="D58">
        <v>36</v>
      </c>
      <c r="E58" s="2" t="s">
        <v>51</v>
      </c>
      <c r="F58" s="2"/>
      <c r="G58" s="4">
        <v>44440</v>
      </c>
      <c r="H58" t="s">
        <v>186</v>
      </c>
      <c r="I58" t="s">
        <v>186</v>
      </c>
      <c r="K58" s="7"/>
      <c r="L58" s="11" t="str">
        <f>_xlfn.XLOOKUP(B58,'PCDS Schedule'!B:B,'PCDS Schedule'!E:E)</f>
        <v>None</v>
      </c>
      <c r="M58" s="11" t="str">
        <f>_xlfn.XLOOKUP(B58,'PCDS Schedule'!B:B,'PCDS Schedule'!K:K)</f>
        <v>None</v>
      </c>
      <c r="N58" s="11"/>
      <c r="O58">
        <f t="shared" si="5"/>
        <v>0</v>
      </c>
      <c r="P58" s="10">
        <f t="shared" si="6"/>
        <v>44927</v>
      </c>
      <c r="Q58">
        <f t="shared" si="7"/>
        <v>0</v>
      </c>
    </row>
    <row r="59" spans="1:17" x14ac:dyDescent="0.35">
      <c r="A59" t="s">
        <v>122</v>
      </c>
      <c r="B59" t="str">
        <f t="shared" si="4"/>
        <v>V2_Review all interfaces - Non WECC Paths</v>
      </c>
      <c r="C59" t="s">
        <v>101</v>
      </c>
      <c r="D59">
        <v>42</v>
      </c>
      <c r="H59" t="s">
        <v>186</v>
      </c>
      <c r="I59" t="s">
        <v>186</v>
      </c>
      <c r="L59" s="11" t="str">
        <f>_xlfn.XLOOKUP(B59,'PCDS Schedule'!B:B,'PCDS Schedule'!E:E)</f>
        <v>None</v>
      </c>
      <c r="M59" s="11" t="str">
        <f>_xlfn.XLOOKUP(B59,'PCDS Schedule'!B:B,'PCDS Schedule'!K:K)</f>
        <v>None</v>
      </c>
      <c r="N59" s="11"/>
      <c r="O59">
        <f t="shared" si="5"/>
        <v>0</v>
      </c>
      <c r="P59" s="10">
        <f t="shared" si="6"/>
        <v>44927</v>
      </c>
      <c r="Q59">
        <f t="shared" si="7"/>
        <v>0</v>
      </c>
    </row>
    <row r="60" spans="1:17" x14ac:dyDescent="0.35">
      <c r="A60" t="s">
        <v>122</v>
      </c>
      <c r="B60" t="str">
        <f t="shared" si="4"/>
        <v>V2_Transmission Nomograms</v>
      </c>
      <c r="C60" t="s">
        <v>1</v>
      </c>
      <c r="D60">
        <v>43</v>
      </c>
      <c r="E60" t="s">
        <v>15</v>
      </c>
      <c r="H60" t="s">
        <v>186</v>
      </c>
      <c r="I60" t="s">
        <v>186</v>
      </c>
      <c r="L60" s="11" t="str">
        <f>_xlfn.XLOOKUP(B60,'PCDS Schedule'!B:B,'PCDS Schedule'!E:E)</f>
        <v>None</v>
      </c>
      <c r="M60" s="11" t="str">
        <f>_xlfn.XLOOKUP(B60,'PCDS Schedule'!B:B,'PCDS Schedule'!K:K)</f>
        <v>None</v>
      </c>
      <c r="N60" s="11"/>
      <c r="O60">
        <f t="shared" si="5"/>
        <v>0</v>
      </c>
      <c r="P60" s="10">
        <f t="shared" si="6"/>
        <v>44927</v>
      </c>
      <c r="Q60">
        <f t="shared" si="7"/>
        <v>0</v>
      </c>
    </row>
    <row r="61" spans="1:17" x14ac:dyDescent="0.35">
      <c r="A61" t="s">
        <v>122</v>
      </c>
      <c r="B61" t="str">
        <f t="shared" si="4"/>
        <v>V2_Transmission Contingencies</v>
      </c>
      <c r="C61" t="s">
        <v>33</v>
      </c>
      <c r="D61">
        <v>44</v>
      </c>
      <c r="E61" t="s">
        <v>26</v>
      </c>
      <c r="G61" t="s">
        <v>46</v>
      </c>
      <c r="H61" t="s">
        <v>186</v>
      </c>
      <c r="I61" t="s">
        <v>186</v>
      </c>
      <c r="L61" s="11" t="str">
        <f>_xlfn.XLOOKUP(B61,'PCDS Schedule'!B:B,'PCDS Schedule'!E:E)</f>
        <v>None</v>
      </c>
      <c r="M61" s="11" t="str">
        <f>_xlfn.XLOOKUP(B61,'PCDS Schedule'!B:B,'PCDS Schedule'!K:K)</f>
        <v>None</v>
      </c>
      <c r="N61" s="11"/>
      <c r="O61">
        <f t="shared" si="5"/>
        <v>0</v>
      </c>
      <c r="P61" s="10">
        <f t="shared" si="6"/>
        <v>44927</v>
      </c>
      <c r="Q61">
        <f t="shared" si="7"/>
        <v>0</v>
      </c>
    </row>
    <row r="62" spans="1:17" x14ac:dyDescent="0.35">
      <c r="A62" t="s">
        <v>122</v>
      </c>
      <c r="B62" t="str">
        <f t="shared" si="4"/>
        <v>V2_EPE and TEPC load and generation balance nomograms</v>
      </c>
      <c r="C62" t="s">
        <v>2</v>
      </c>
      <c r="D62">
        <v>45</v>
      </c>
      <c r="E62" t="s">
        <v>16</v>
      </c>
      <c r="H62" t="s">
        <v>186</v>
      </c>
      <c r="I62" t="s">
        <v>186</v>
      </c>
      <c r="L62" s="11" t="str">
        <f>_xlfn.XLOOKUP(B62,'PCDS Schedule'!B:B,'PCDS Schedule'!E:E)</f>
        <v>None</v>
      </c>
      <c r="M62" s="11" t="str">
        <f>_xlfn.XLOOKUP(B62,'PCDS Schedule'!B:B,'PCDS Schedule'!K:K)</f>
        <v>None</v>
      </c>
      <c r="N62" s="11"/>
      <c r="O62">
        <f t="shared" si="5"/>
        <v>0</v>
      </c>
      <c r="P62" s="10">
        <f t="shared" si="6"/>
        <v>44927</v>
      </c>
      <c r="Q62">
        <f t="shared" si="7"/>
        <v>0</v>
      </c>
    </row>
    <row r="63" spans="1:17" x14ac:dyDescent="0.35">
      <c r="A63" t="s">
        <v>122</v>
      </c>
      <c r="B63" t="str">
        <f t="shared" si="4"/>
        <v>V2_Wheeling Rates (from utility tariffs)</v>
      </c>
      <c r="C63" t="s">
        <v>3</v>
      </c>
      <c r="D63">
        <v>46</v>
      </c>
      <c r="E63" t="s">
        <v>20</v>
      </c>
      <c r="G63">
        <v>44531</v>
      </c>
      <c r="H63" t="s">
        <v>186</v>
      </c>
      <c r="I63" t="s">
        <v>186</v>
      </c>
      <c r="L63" s="11" t="str">
        <f>_xlfn.XLOOKUP(B63,'PCDS Schedule'!B:B,'PCDS Schedule'!E:E)</f>
        <v>None</v>
      </c>
      <c r="M63" s="11" t="str">
        <f>_xlfn.XLOOKUP(B63,'PCDS Schedule'!B:B,'PCDS Schedule'!K:K)</f>
        <v>None</v>
      </c>
      <c r="N63" s="11"/>
      <c r="O63">
        <f t="shared" si="5"/>
        <v>0</v>
      </c>
      <c r="P63" s="10">
        <f t="shared" si="6"/>
        <v>44927</v>
      </c>
      <c r="Q63">
        <f t="shared" si="7"/>
        <v>0</v>
      </c>
    </row>
    <row r="64" spans="1:17" x14ac:dyDescent="0.35">
      <c r="A64" t="s">
        <v>121</v>
      </c>
      <c r="B64" t="str">
        <f t="shared" si="4"/>
        <v>V1_Coincident Energy Year Shapes</v>
      </c>
      <c r="C64" t="s">
        <v>7</v>
      </c>
      <c r="D64">
        <v>47</v>
      </c>
      <c r="E64" t="s">
        <v>19</v>
      </c>
      <c r="G64">
        <v>44378</v>
      </c>
      <c r="H64" t="s">
        <v>36</v>
      </c>
      <c r="I64" s="2" t="s">
        <v>175</v>
      </c>
      <c r="L64" s="11" t="str">
        <f>_xlfn.XLOOKUP(B64,'PCDS Schedule'!B:B,'PCDS Schedule'!E:E)</f>
        <v>None</v>
      </c>
      <c r="M64" s="11" t="str">
        <f>_xlfn.XLOOKUP(B64,'PCDS Schedule'!B:B,'PCDS Schedule'!K:K)</f>
        <v>None</v>
      </c>
      <c r="N64" s="11"/>
      <c r="O64">
        <f t="shared" si="5"/>
        <v>0</v>
      </c>
      <c r="P64" s="10">
        <f t="shared" si="6"/>
        <v>44927</v>
      </c>
      <c r="Q64">
        <f t="shared" si="7"/>
        <v>0</v>
      </c>
    </row>
    <row r="65" spans="1:17" x14ac:dyDescent="0.35">
      <c r="A65" t="s">
        <v>121</v>
      </c>
      <c r="B65" t="str">
        <f t="shared" si="4"/>
        <v>V1_Hydro Data (Weekly energy, min, max, etc.)</v>
      </c>
      <c r="C65" t="s">
        <v>64</v>
      </c>
      <c r="D65">
        <v>48</v>
      </c>
      <c r="E65" t="s">
        <v>22</v>
      </c>
      <c r="G65">
        <v>44652</v>
      </c>
      <c r="H65" t="s">
        <v>36</v>
      </c>
      <c r="I65" t="s">
        <v>36</v>
      </c>
      <c r="L65" s="11" t="str">
        <f>_xlfn.XLOOKUP(B65,'PCDS Schedule'!B:B,'PCDS Schedule'!E:E)</f>
        <v>None</v>
      </c>
      <c r="M65" s="11" t="str">
        <f>_xlfn.XLOOKUP(B65,'PCDS Schedule'!B:B,'PCDS Schedule'!K:K)</f>
        <v>None</v>
      </c>
      <c r="N65" s="11"/>
      <c r="O65">
        <f t="shared" si="5"/>
        <v>0</v>
      </c>
      <c r="P65" s="10">
        <f t="shared" si="6"/>
        <v>44927</v>
      </c>
      <c r="Q65">
        <f t="shared" si="7"/>
        <v>0</v>
      </c>
    </row>
    <row r="66" spans="1:17" x14ac:dyDescent="0.35">
      <c r="A66" t="s">
        <v>121</v>
      </c>
      <c r="B66" t="str">
        <f t="shared" ref="B66:B81" si="8">A66&amp;"_"&amp;C66</f>
        <v>V1_    Pump loads</v>
      </c>
      <c r="C66" t="s">
        <v>75</v>
      </c>
      <c r="D66">
        <v>53</v>
      </c>
      <c r="E66" t="s">
        <v>25</v>
      </c>
      <c r="G66">
        <v>44593</v>
      </c>
      <c r="H66" t="s">
        <v>36</v>
      </c>
      <c r="I66" t="s">
        <v>36</v>
      </c>
      <c r="L66" s="11" t="str">
        <f>_xlfn.XLOOKUP(B66,'PCDS Schedule'!B:B,'PCDS Schedule'!E:E)</f>
        <v>None</v>
      </c>
      <c r="M66" s="11" t="str">
        <f>_xlfn.XLOOKUP(B66,'PCDS Schedule'!B:B,'PCDS Schedule'!K:K)</f>
        <v>None</v>
      </c>
      <c r="N66" s="11"/>
      <c r="O66">
        <f t="shared" ref="O66:O81" si="9">IFERROR(_xlfn.DAYS(L66,$P$1),)</f>
        <v>0</v>
      </c>
      <c r="P66" s="10">
        <f t="shared" ref="P66:P81" si="10">$P$1+O66</f>
        <v>44927</v>
      </c>
      <c r="Q66">
        <f t="shared" ref="Q66:Q81" si="11">IFERROR(_xlfn.DAYS(M66,L66),0)</f>
        <v>0</v>
      </c>
    </row>
    <row r="67" spans="1:17" x14ac:dyDescent="0.35">
      <c r="A67" t="s">
        <v>122</v>
      </c>
      <c r="B67" t="str">
        <f t="shared" si="8"/>
        <v>V2_Thermal Plant Data</v>
      </c>
      <c r="C67" t="s">
        <v>4</v>
      </c>
      <c r="D67">
        <v>61</v>
      </c>
      <c r="L67" s="11" t="str">
        <f>_xlfn.XLOOKUP(B67,'PCDS Schedule'!B:B,'PCDS Schedule'!E:E)</f>
        <v>None</v>
      </c>
      <c r="M67" s="11" t="str">
        <f>_xlfn.XLOOKUP(B67,'PCDS Schedule'!B:B,'PCDS Schedule'!K:K)</f>
        <v>None</v>
      </c>
      <c r="N67" s="11"/>
      <c r="O67">
        <f t="shared" si="9"/>
        <v>0</v>
      </c>
      <c r="P67" s="10">
        <f t="shared" si="10"/>
        <v>44927</v>
      </c>
      <c r="Q67">
        <f t="shared" si="11"/>
        <v>0</v>
      </c>
    </row>
    <row r="68" spans="1:17" x14ac:dyDescent="0.35">
      <c r="A68" t="s">
        <v>122</v>
      </c>
      <c r="B68" t="str">
        <f t="shared" si="8"/>
        <v>V2_     Cycling Data (Start costs, other)</v>
      </c>
      <c r="C68" t="s">
        <v>28</v>
      </c>
      <c r="D68">
        <v>62</v>
      </c>
      <c r="E68" t="s">
        <v>29</v>
      </c>
      <c r="G68">
        <v>43952</v>
      </c>
      <c r="H68" t="s">
        <v>186</v>
      </c>
      <c r="I68" t="s">
        <v>186</v>
      </c>
      <c r="L68" s="11" t="str">
        <f>_xlfn.XLOOKUP(B68,'PCDS Schedule'!B:B,'PCDS Schedule'!E:E)</f>
        <v>None</v>
      </c>
      <c r="M68" s="11" t="str">
        <f>_xlfn.XLOOKUP(B68,'PCDS Schedule'!B:B,'PCDS Schedule'!K:K)</f>
        <v>None</v>
      </c>
      <c r="N68" s="11"/>
      <c r="O68">
        <f t="shared" si="9"/>
        <v>0</v>
      </c>
      <c r="P68" s="10">
        <f t="shared" si="10"/>
        <v>44927</v>
      </c>
      <c r="Q68">
        <f t="shared" si="11"/>
        <v>0</v>
      </c>
    </row>
    <row r="69" spans="1:17" x14ac:dyDescent="0.35">
      <c r="A69" t="s">
        <v>122</v>
      </c>
      <c r="B69" t="str">
        <f t="shared" si="8"/>
        <v>V2_     Min up/down time</v>
      </c>
      <c r="C69" t="s">
        <v>8</v>
      </c>
      <c r="D69">
        <v>63</v>
      </c>
      <c r="G69">
        <v>43952</v>
      </c>
      <c r="H69" t="s">
        <v>186</v>
      </c>
      <c r="I69" t="s">
        <v>186</v>
      </c>
      <c r="L69" s="11" t="str">
        <f>_xlfn.XLOOKUP(B69,'PCDS Schedule'!B:B,'PCDS Schedule'!E:E)</f>
        <v>None</v>
      </c>
      <c r="M69" s="11" t="str">
        <f>_xlfn.XLOOKUP(B69,'PCDS Schedule'!B:B,'PCDS Schedule'!K:K)</f>
        <v>None</v>
      </c>
      <c r="N69" s="11"/>
      <c r="O69">
        <f t="shared" si="9"/>
        <v>0</v>
      </c>
      <c r="P69" s="10">
        <f t="shared" si="10"/>
        <v>44927</v>
      </c>
      <c r="Q69">
        <f t="shared" si="11"/>
        <v>0</v>
      </c>
    </row>
    <row r="70" spans="1:17" x14ac:dyDescent="0.35">
      <c r="A70" t="s">
        <v>122</v>
      </c>
      <c r="B70" t="str">
        <f t="shared" si="8"/>
        <v>V2_     Ramp Rates</v>
      </c>
      <c r="C70" t="s">
        <v>9</v>
      </c>
      <c r="D70">
        <v>64</v>
      </c>
      <c r="E70" t="s">
        <v>29</v>
      </c>
      <c r="G70">
        <v>43952</v>
      </c>
      <c r="H70" t="s">
        <v>186</v>
      </c>
      <c r="I70" t="s">
        <v>186</v>
      </c>
      <c r="L70" s="11" t="str">
        <f>_xlfn.XLOOKUP(B70,'PCDS Schedule'!B:B,'PCDS Schedule'!E:E)</f>
        <v>None</v>
      </c>
      <c r="M70" s="11" t="str">
        <f>_xlfn.XLOOKUP(B70,'PCDS Schedule'!B:B,'PCDS Schedule'!K:K)</f>
        <v>None</v>
      </c>
      <c r="N70" s="11"/>
      <c r="O70">
        <f t="shared" si="9"/>
        <v>0</v>
      </c>
      <c r="P70" s="10">
        <f t="shared" si="10"/>
        <v>44927</v>
      </c>
      <c r="Q70">
        <f t="shared" si="11"/>
        <v>0</v>
      </c>
    </row>
    <row r="71" spans="1:17" x14ac:dyDescent="0.35">
      <c r="A71" t="s">
        <v>122</v>
      </c>
      <c r="B71" t="str">
        <f t="shared" si="8"/>
        <v>V2_     Heat rates</v>
      </c>
      <c r="C71" t="s">
        <v>10</v>
      </c>
      <c r="D71">
        <v>65</v>
      </c>
      <c r="E71" t="s">
        <v>30</v>
      </c>
      <c r="G71">
        <v>43983</v>
      </c>
      <c r="H71" t="s">
        <v>186</v>
      </c>
      <c r="I71" t="s">
        <v>186</v>
      </c>
      <c r="L71" s="11" t="str">
        <f>_xlfn.XLOOKUP(B71,'PCDS Schedule'!B:B,'PCDS Schedule'!E:E)</f>
        <v>None</v>
      </c>
      <c r="M71" s="11" t="str">
        <f>_xlfn.XLOOKUP(B71,'PCDS Schedule'!B:B,'PCDS Schedule'!K:K)</f>
        <v>None</v>
      </c>
      <c r="N71" s="11"/>
      <c r="O71">
        <f t="shared" si="9"/>
        <v>0</v>
      </c>
      <c r="P71" s="10">
        <f t="shared" si="10"/>
        <v>44927</v>
      </c>
      <c r="Q71">
        <f t="shared" si="11"/>
        <v>0</v>
      </c>
    </row>
    <row r="72" spans="1:17" x14ac:dyDescent="0.35">
      <c r="A72" t="s">
        <v>122</v>
      </c>
      <c r="B72" t="str">
        <f t="shared" si="8"/>
        <v>V2_FOR</v>
      </c>
      <c r="C72" t="s">
        <v>47</v>
      </c>
      <c r="D72">
        <v>67</v>
      </c>
      <c r="E72" t="s">
        <v>49</v>
      </c>
      <c r="G72">
        <v>44562</v>
      </c>
      <c r="H72" t="s">
        <v>186</v>
      </c>
      <c r="I72" t="s">
        <v>186</v>
      </c>
      <c r="L72" s="11" t="str">
        <f>_xlfn.XLOOKUP(B72,'PCDS Schedule'!B:B,'PCDS Schedule'!E:E)</f>
        <v>None</v>
      </c>
      <c r="M72" s="11" t="str">
        <f>_xlfn.XLOOKUP(B72,'PCDS Schedule'!B:B,'PCDS Schedule'!K:K)</f>
        <v>None</v>
      </c>
      <c r="N72" s="11"/>
      <c r="O72">
        <f t="shared" si="9"/>
        <v>0</v>
      </c>
      <c r="P72" s="10">
        <f t="shared" si="10"/>
        <v>44927</v>
      </c>
      <c r="Q72">
        <f t="shared" si="11"/>
        <v>0</v>
      </c>
    </row>
    <row r="73" spans="1:17" x14ac:dyDescent="0.35">
      <c r="A73" t="s">
        <v>121</v>
      </c>
      <c r="B73" t="str">
        <f t="shared" si="8"/>
        <v>V1_     Natural Gas Prices</v>
      </c>
      <c r="C73" t="s">
        <v>84</v>
      </c>
      <c r="D73">
        <v>68</v>
      </c>
      <c r="E73" t="s">
        <v>17</v>
      </c>
      <c r="F73" t="s">
        <v>82</v>
      </c>
      <c r="G73">
        <v>44593</v>
      </c>
      <c r="H73" t="s">
        <v>185</v>
      </c>
      <c r="I73" t="s">
        <v>185</v>
      </c>
      <c r="L73" s="11" t="str">
        <f>_xlfn.XLOOKUP(B73,'PCDS Schedule'!B:B,'PCDS Schedule'!E:E)</f>
        <v>None</v>
      </c>
      <c r="M73" s="11" t="str">
        <f>_xlfn.XLOOKUP(B73,'PCDS Schedule'!B:B,'PCDS Schedule'!K:K)</f>
        <v>None</v>
      </c>
      <c r="N73" s="11"/>
      <c r="O73">
        <f t="shared" si="9"/>
        <v>0</v>
      </c>
      <c r="P73" s="10">
        <f t="shared" si="10"/>
        <v>44927</v>
      </c>
      <c r="Q73">
        <f t="shared" si="11"/>
        <v>0</v>
      </c>
    </row>
    <row r="74" spans="1:17" x14ac:dyDescent="0.35">
      <c r="A74" t="s">
        <v>121</v>
      </c>
      <c r="B74" t="str">
        <f t="shared" si="8"/>
        <v>V1_     Coal Prices</v>
      </c>
      <c r="C74" t="s">
        <v>85</v>
      </c>
      <c r="D74">
        <v>69</v>
      </c>
      <c r="E74" t="s">
        <v>18</v>
      </c>
      <c r="G74">
        <v>44593</v>
      </c>
      <c r="H74" t="s">
        <v>185</v>
      </c>
      <c r="I74" t="s">
        <v>185</v>
      </c>
      <c r="L74" s="11" t="str">
        <f>_xlfn.XLOOKUP(B74,'PCDS Schedule'!B:B,'PCDS Schedule'!E:E)</f>
        <v>None</v>
      </c>
      <c r="M74" s="11" t="str">
        <f>_xlfn.XLOOKUP(B74,'PCDS Schedule'!B:B,'PCDS Schedule'!K:K)</f>
        <v>None</v>
      </c>
      <c r="N74" s="11"/>
      <c r="O74">
        <f t="shared" si="9"/>
        <v>0</v>
      </c>
      <c r="P74" s="10">
        <f t="shared" si="10"/>
        <v>44927</v>
      </c>
      <c r="Q74">
        <f t="shared" si="11"/>
        <v>0</v>
      </c>
    </row>
    <row r="75" spans="1:17" x14ac:dyDescent="0.35">
      <c r="A75" t="s">
        <v>121</v>
      </c>
      <c r="B75" t="str">
        <f t="shared" si="8"/>
        <v>V1_     Uranium Prices</v>
      </c>
      <c r="C75" t="s">
        <v>86</v>
      </c>
      <c r="D75">
        <v>70</v>
      </c>
      <c r="E75" t="s">
        <v>50</v>
      </c>
      <c r="G75">
        <v>44593</v>
      </c>
      <c r="H75" t="s">
        <v>185</v>
      </c>
      <c r="I75" t="s">
        <v>185</v>
      </c>
      <c r="L75" s="11" t="str">
        <f>_xlfn.XLOOKUP(B75,'PCDS Schedule'!B:B,'PCDS Schedule'!E:E)</f>
        <v>None</v>
      </c>
      <c r="M75" s="11" t="str">
        <f>_xlfn.XLOOKUP(B75,'PCDS Schedule'!B:B,'PCDS Schedule'!K:K)</f>
        <v>None</v>
      </c>
      <c r="N75" s="11"/>
      <c r="O75">
        <f t="shared" si="9"/>
        <v>0</v>
      </c>
      <c r="P75" s="10">
        <f t="shared" si="10"/>
        <v>44927</v>
      </c>
      <c r="Q75">
        <f t="shared" si="11"/>
        <v>0</v>
      </c>
    </row>
    <row r="76" spans="1:17" x14ac:dyDescent="0.35">
      <c r="A76" t="s">
        <v>121</v>
      </c>
      <c r="B76" t="str">
        <f t="shared" si="8"/>
        <v>V1_     Other fuels Prices</v>
      </c>
      <c r="C76" t="s">
        <v>87</v>
      </c>
      <c r="D76">
        <v>71</v>
      </c>
      <c r="E76" t="s">
        <v>18</v>
      </c>
      <c r="G76">
        <v>44593</v>
      </c>
      <c r="H76" t="s">
        <v>185</v>
      </c>
      <c r="I76" t="s">
        <v>185</v>
      </c>
      <c r="L76" s="11" t="str">
        <f>_xlfn.XLOOKUP(B76,'PCDS Schedule'!B:B,'PCDS Schedule'!E:E)</f>
        <v>None</v>
      </c>
      <c r="M76" s="11" t="str">
        <f>_xlfn.XLOOKUP(B76,'PCDS Schedule'!B:B,'PCDS Schedule'!K:K)</f>
        <v>None</v>
      </c>
      <c r="N76" s="11"/>
      <c r="O76">
        <f t="shared" si="9"/>
        <v>0</v>
      </c>
      <c r="P76" s="10">
        <f t="shared" si="10"/>
        <v>44927</v>
      </c>
      <c r="Q76">
        <f t="shared" si="11"/>
        <v>0</v>
      </c>
    </row>
    <row r="77" spans="1:17" x14ac:dyDescent="0.35">
      <c r="A77" t="s">
        <v>121</v>
      </c>
      <c r="B77" t="str">
        <f t="shared" si="8"/>
        <v>V1_CO2 prices California</v>
      </c>
      <c r="C77" t="s">
        <v>90</v>
      </c>
      <c r="D77">
        <v>72</v>
      </c>
      <c r="E77" t="s">
        <v>17</v>
      </c>
      <c r="F77" t="s">
        <v>82</v>
      </c>
      <c r="G77">
        <v>44652</v>
      </c>
      <c r="H77" t="s">
        <v>185</v>
      </c>
      <c r="I77" t="s">
        <v>185</v>
      </c>
      <c r="L77" s="11" t="str">
        <f>_xlfn.XLOOKUP(B77,'PCDS Schedule'!B:B,'PCDS Schedule'!E:E)</f>
        <v>None</v>
      </c>
      <c r="M77" s="11" t="str">
        <f>_xlfn.XLOOKUP(B77,'PCDS Schedule'!B:B,'PCDS Schedule'!K:K)</f>
        <v>None</v>
      </c>
      <c r="N77" s="11"/>
      <c r="O77">
        <f t="shared" si="9"/>
        <v>0</v>
      </c>
      <c r="P77" s="10">
        <f t="shared" si="10"/>
        <v>44927</v>
      </c>
      <c r="Q77">
        <f t="shared" si="11"/>
        <v>0</v>
      </c>
    </row>
    <row r="78" spans="1:17" x14ac:dyDescent="0.35">
      <c r="A78" t="s">
        <v>121</v>
      </c>
      <c r="B78" t="str">
        <f t="shared" si="8"/>
        <v>V1_CO2 prices Washington Oregon</v>
      </c>
      <c r="C78" t="s">
        <v>91</v>
      </c>
      <c r="D78">
        <v>73</v>
      </c>
      <c r="G78" t="s">
        <v>92</v>
      </c>
      <c r="H78" t="s">
        <v>185</v>
      </c>
      <c r="I78" t="s">
        <v>185</v>
      </c>
      <c r="L78" s="11" t="str">
        <f>_xlfn.XLOOKUP(B78,'PCDS Schedule'!B:B,'PCDS Schedule'!E:E)</f>
        <v>None</v>
      </c>
      <c r="M78" s="11" t="str">
        <f>_xlfn.XLOOKUP(B78,'PCDS Schedule'!B:B,'PCDS Schedule'!K:K)</f>
        <v>None</v>
      </c>
      <c r="N78" s="11"/>
      <c r="O78">
        <f t="shared" si="9"/>
        <v>0</v>
      </c>
      <c r="P78" s="10">
        <f t="shared" si="10"/>
        <v>44927</v>
      </c>
      <c r="Q78">
        <f t="shared" si="11"/>
        <v>0</v>
      </c>
    </row>
    <row r="79" spans="1:17" x14ac:dyDescent="0.35">
      <c r="A79" t="s">
        <v>121</v>
      </c>
      <c r="B79" t="str">
        <f t="shared" si="8"/>
        <v>V1_CO2 prices BC and Alberta</v>
      </c>
      <c r="C79" t="s">
        <v>94</v>
      </c>
      <c r="D79">
        <v>74</v>
      </c>
      <c r="H79" t="s">
        <v>185</v>
      </c>
      <c r="I79" t="s">
        <v>185</v>
      </c>
      <c r="L79" s="11" t="str">
        <f>_xlfn.XLOOKUP(B79,'PCDS Schedule'!B:B,'PCDS Schedule'!E:E)</f>
        <v>None</v>
      </c>
      <c r="M79" s="11" t="str">
        <f>_xlfn.XLOOKUP(B79,'PCDS Schedule'!B:B,'PCDS Schedule'!K:K)</f>
        <v>None</v>
      </c>
      <c r="N79" s="11"/>
      <c r="O79">
        <f t="shared" si="9"/>
        <v>0</v>
      </c>
      <c r="P79" s="10">
        <f t="shared" si="10"/>
        <v>44927</v>
      </c>
      <c r="Q79">
        <f t="shared" si="11"/>
        <v>0</v>
      </c>
    </row>
    <row r="80" spans="1:17" x14ac:dyDescent="0.35">
      <c r="A80" t="s">
        <v>121</v>
      </c>
      <c r="B80" t="str">
        <f t="shared" si="8"/>
        <v>V1_Load-Following and Regulation reserve calculations</v>
      </c>
      <c r="C80" t="s">
        <v>6</v>
      </c>
      <c r="D80">
        <v>78</v>
      </c>
      <c r="E80" t="s">
        <v>53</v>
      </c>
      <c r="G80">
        <v>44986</v>
      </c>
      <c r="H80" t="s">
        <v>185</v>
      </c>
      <c r="I80" t="s">
        <v>185</v>
      </c>
      <c r="L80" s="11" t="str">
        <f>_xlfn.XLOOKUP(B80,'PCDS Schedule'!B:B,'PCDS Schedule'!E:E)</f>
        <v>None</v>
      </c>
      <c r="M80" s="11" t="str">
        <f>_xlfn.XLOOKUP(B80,'PCDS Schedule'!B:B,'PCDS Schedule'!K:K)</f>
        <v>None</v>
      </c>
      <c r="N80" s="11"/>
      <c r="O80">
        <f t="shared" si="9"/>
        <v>0</v>
      </c>
      <c r="P80" s="10">
        <f t="shared" si="10"/>
        <v>44927</v>
      </c>
      <c r="Q80">
        <f t="shared" si="11"/>
        <v>0</v>
      </c>
    </row>
    <row r="81" spans="1:17" x14ac:dyDescent="0.35">
      <c r="A81" t="s">
        <v>122</v>
      </c>
      <c r="B81" t="str">
        <f t="shared" si="8"/>
        <v>V2_Phase Shifter Transformers - How to treat, and review</v>
      </c>
      <c r="C81" t="s">
        <v>55</v>
      </c>
      <c r="D81">
        <v>80</v>
      </c>
      <c r="H81" t="s">
        <v>186</v>
      </c>
      <c r="I81" t="s">
        <v>186</v>
      </c>
      <c r="L81" s="11" t="str">
        <f>_xlfn.XLOOKUP(B81,'PCDS Schedule'!B:B,'PCDS Schedule'!E:E)</f>
        <v>None</v>
      </c>
      <c r="M81" s="11" t="str">
        <f>_xlfn.XLOOKUP(B81,'PCDS Schedule'!B:B,'PCDS Schedule'!K:K)</f>
        <v>None</v>
      </c>
      <c r="N81" s="11"/>
      <c r="O81">
        <f t="shared" si="9"/>
        <v>0</v>
      </c>
      <c r="P81" s="10">
        <f t="shared" si="10"/>
        <v>44927</v>
      </c>
      <c r="Q81">
        <f t="shared" si="11"/>
        <v>0</v>
      </c>
    </row>
  </sheetData>
  <autoFilter ref="A1:Z1" xr:uid="{C22DF04B-C5A3-4A90-A6EF-02C9C08D3938}">
    <sortState xmlns:xlrd2="http://schemas.microsoft.com/office/spreadsheetml/2017/richdata2" ref="A2:Z81">
      <sortCondition ref="L1"/>
    </sortState>
  </autoFilter>
  <dataConsolidate/>
  <phoneticPr fontId="2" type="noConversion"/>
  <pageMargins left="0.7" right="0.7" top="0.75" bottom="0.75" header="0.3" footer="0.3"/>
  <pageSetup orientation="portrait" r:id="rId1"/>
  <headerFooter>
    <oddHeader>&amp;C&amp;"Calibri"&amp;10&amp;K000000 &lt;Public&gt;&amp;1#_x000D_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D9547-32B1-4011-A546-F7A5D2E65D84}">
  <dimension ref="A1:AB49"/>
  <sheetViews>
    <sheetView zoomScale="70" zoomScaleNormal="70" workbookViewId="0">
      <pane ySplit="1" topLeftCell="A2" activePane="bottomLeft" state="frozen"/>
      <selection pane="bottomLeft" activeCell="AD4" sqref="AD4"/>
    </sheetView>
  </sheetViews>
  <sheetFormatPr defaultRowHeight="15.6" x14ac:dyDescent="0.35"/>
  <cols>
    <col min="1" max="1" width="67.6640625" bestFit="1" customWidth="1"/>
    <col min="2" max="2" width="73.6640625" customWidth="1"/>
    <col min="3" max="4" width="89.33203125" customWidth="1"/>
    <col min="5" max="5" width="43.21875" customWidth="1"/>
    <col min="6" max="6" width="60.21875" hidden="1" customWidth="1"/>
    <col min="7" max="7" width="39.44140625" hidden="1" customWidth="1"/>
    <col min="8" max="8" width="19" hidden="1" customWidth="1"/>
    <col min="9" max="9" width="17.21875" hidden="1" customWidth="1"/>
    <col min="10" max="10" width="18.77734375" hidden="1" customWidth="1"/>
    <col min="11" max="19" width="16.109375" hidden="1" customWidth="1"/>
    <col min="20" max="21" width="16.77734375" hidden="1" customWidth="1"/>
    <col min="22" max="28" width="44.21875" hidden="1" customWidth="1"/>
    <col min="29" max="30" width="9" customWidth="1"/>
  </cols>
  <sheetData>
    <row r="1" spans="1:28" ht="90.75" customHeight="1" x14ac:dyDescent="0.55000000000000004">
      <c r="A1" s="19" t="s">
        <v>115</v>
      </c>
      <c r="B1" s="19" t="s">
        <v>160</v>
      </c>
      <c r="C1" s="19" t="s">
        <v>183</v>
      </c>
      <c r="D1" s="19" t="s">
        <v>184</v>
      </c>
      <c r="E1" s="15"/>
      <c r="F1" s="15" t="s">
        <v>142</v>
      </c>
      <c r="G1" s="15" t="s">
        <v>143</v>
      </c>
      <c r="H1" s="15" t="s">
        <v>144</v>
      </c>
      <c r="I1" s="15" t="s">
        <v>145</v>
      </c>
      <c r="J1" s="15" t="s">
        <v>146</v>
      </c>
      <c r="K1" s="15" t="s">
        <v>147</v>
      </c>
      <c r="L1" s="15" t="s">
        <v>148</v>
      </c>
      <c r="M1" s="15" t="s">
        <v>163</v>
      </c>
      <c r="N1" s="15" t="s">
        <v>164</v>
      </c>
      <c r="O1" s="15" t="s">
        <v>165</v>
      </c>
      <c r="P1" s="15" t="s">
        <v>166</v>
      </c>
      <c r="Q1" s="15" t="s">
        <v>167</v>
      </c>
      <c r="R1" s="15" t="s">
        <v>168</v>
      </c>
      <c r="S1" s="15" t="s">
        <v>169</v>
      </c>
      <c r="T1" s="15" t="s">
        <v>170</v>
      </c>
      <c r="U1" s="15"/>
      <c r="V1" s="15" t="s">
        <v>151</v>
      </c>
      <c r="W1" s="15" t="s">
        <v>152</v>
      </c>
      <c r="X1" s="15" t="s">
        <v>153</v>
      </c>
      <c r="Y1" s="15" t="s">
        <v>154</v>
      </c>
      <c r="Z1" s="15" t="s">
        <v>155</v>
      </c>
      <c r="AA1" s="15" t="s">
        <v>156</v>
      </c>
      <c r="AB1" s="15" t="s">
        <v>157</v>
      </c>
    </row>
    <row r="2" spans="1:28" ht="60.75" customHeight="1" x14ac:dyDescent="0.8">
      <c r="A2" s="20">
        <v>45042</v>
      </c>
      <c r="B2" s="21" t="str">
        <f>F2&amp;CHAR(10)&amp;G2&amp;CHAR(10)&amp;H2&amp;CHAR(10)&amp;I2&amp;CHAR(10)&amp;J2&amp;CHAR(10)&amp;K2&amp;CHAR(10)&amp;L2&amp;CHAR(10)&amp;M2&amp;CHAR(10)&amp;N2&amp;CHAR(10)&amp;O2&amp;CHAR(10)&amp;P2&amp;CHAR(10)&amp;Q2&amp;CHAR(10)&amp;R2&amp;CHAR(10)&amp;S2&amp;CHAR(10)&amp;T2&amp;CHAR(10)</f>
        <v xml:space="preserve">
</v>
      </c>
      <c r="C2" s="21" t="str">
        <f>V2&amp;CHAR(10)&amp;W2&amp;CHAR(10)&amp;X2&amp;CHAR(10)&amp;Y2&amp;CHAR(10)&amp;Z2&amp;CHAR(10)&amp;AA2&amp;CHAR(10)&amp;AB2&amp;CHAR(10)</f>
        <v xml:space="preserve">
</v>
      </c>
      <c r="D2" s="21"/>
      <c r="E2" s="16"/>
      <c r="F2" s="17" t="str">
        <f>IFERROR(_xlfn.XLOOKUP($A2&amp;"_"&amp;COLUMNS($F1:F1),'PCDS Schedule'!$F:$F,'PCDS Schedule'!$B:$B),"")</f>
        <v/>
      </c>
      <c r="G2" s="17" t="str">
        <f>IFERROR(_xlfn.XLOOKUP($A2&amp;"_"&amp;COLUMNS($F1:G1),'PCDS Schedule'!$F:$F,'PCDS Schedule'!$B:$B),"")</f>
        <v/>
      </c>
      <c r="H2" s="17" t="str">
        <f>IFERROR(_xlfn.XLOOKUP($A2&amp;"_"&amp;COLUMNS($F1:H1),'PCDS Schedule'!$F:$F,'PCDS Schedule'!$B:$B),"")</f>
        <v/>
      </c>
      <c r="I2" s="17" t="str">
        <f>IFERROR(_xlfn.XLOOKUP($A2&amp;"_"&amp;COLUMNS($F1:I1),'PCDS Schedule'!$F:$F,'PCDS Schedule'!$B:$B),"")</f>
        <v/>
      </c>
      <c r="J2" s="17" t="str">
        <f>IFERROR(_xlfn.XLOOKUP($A2&amp;"_"&amp;COLUMNS($F1:J1),'PCDS Schedule'!$F:$F,'PCDS Schedule'!$B:$B),"")</f>
        <v/>
      </c>
      <c r="K2" s="17" t="str">
        <f>IFERROR(_xlfn.XLOOKUP($A2&amp;"_"&amp;COLUMNS($F1:K1),'PCDS Schedule'!$F:$F,'PCDS Schedule'!$B:$B),"")</f>
        <v/>
      </c>
      <c r="L2" s="17" t="str">
        <f>IFERROR(_xlfn.XLOOKUP($A2&amp;"_"&amp;COLUMNS($F1:L1),'PCDS Schedule'!$F:$F,'PCDS Schedule'!$B:$B),"")</f>
        <v/>
      </c>
      <c r="M2" s="17" t="str">
        <f>IFERROR(_xlfn.XLOOKUP($A2&amp;"_"&amp;COLUMNS($M1:M1),'PCDS Schedule'!$H:$H,'PCDS Schedule'!$B:$B),"")</f>
        <v/>
      </c>
      <c r="N2" s="17" t="str">
        <f>IFERROR(_xlfn.XLOOKUP($A2&amp;"_"&amp;COLUMNS($M1:N1),'PCDS Schedule'!$H:$H,'PCDS Schedule'!$B:$B),"")</f>
        <v/>
      </c>
      <c r="O2" s="17" t="str">
        <f>IFERROR(_xlfn.XLOOKUP($A2&amp;"_"&amp;COLUMNS($M1:O1),'PCDS Schedule'!$H:$H,'PCDS Schedule'!$B:$B),"")</f>
        <v/>
      </c>
      <c r="P2" s="17" t="str">
        <f>IFERROR(_xlfn.XLOOKUP($A2&amp;"_"&amp;COLUMNS($M1:P1),'PCDS Schedule'!$H:$H,'PCDS Schedule'!$B:$B),"")</f>
        <v/>
      </c>
      <c r="Q2" s="17" t="str">
        <f>IFERROR(_xlfn.XLOOKUP($A2&amp;"_"&amp;COLUMNS($Q1:Q1),'PCDS Schedule'!$J:$J,'PCDS Schedule'!$B:$B),"")</f>
        <v/>
      </c>
      <c r="R2" s="17" t="str">
        <f>IFERROR(_xlfn.XLOOKUP($A2&amp;"_"&amp;COLUMNS($Q1:R1),'PCDS Schedule'!$J:$J,'PCDS Schedule'!$B:$B),"")</f>
        <v/>
      </c>
      <c r="S2" s="17" t="str">
        <f>IFERROR(_xlfn.XLOOKUP($A2&amp;"_"&amp;COLUMNS($Q1:S1),'PCDS Schedule'!$J:$J,'PCDS Schedule'!$B:$B),"")</f>
        <v/>
      </c>
      <c r="T2" s="17" t="str">
        <f>IFERROR(_xlfn.XLOOKUP($A2&amp;"_"&amp;COLUMNS($Q1:T1),'PCDS Schedule'!$J:$J,'PCDS Schedule'!$B:$B),"")</f>
        <v/>
      </c>
      <c r="U2" s="17"/>
      <c r="V2" t="str">
        <f>IFERROR(_xlfn.XLOOKUP($A2&amp;"_"&amp;COLUMNS($V1:V1),'PCDS Schedule'!$L:$L,'PCDS Schedule'!$B:$B),"")</f>
        <v/>
      </c>
      <c r="W2" t="str">
        <f>IFERROR(_xlfn.XLOOKUP($A2&amp;"_"&amp;COLUMNS($V1:W1),'PCDS Schedule'!$L:$L,'PCDS Schedule'!$B:$B),"")</f>
        <v/>
      </c>
      <c r="X2" t="str">
        <f>IFERROR(_xlfn.XLOOKUP($A2&amp;"_"&amp;COLUMNS($V1:X1),'PCDS Schedule'!$L:$L,'PCDS Schedule'!$B:$B),"")</f>
        <v/>
      </c>
      <c r="Y2" t="str">
        <f>IFERROR(_xlfn.XLOOKUP($A2&amp;"_"&amp;COLUMNS($V1:Y1),'PCDS Schedule'!$L:$L,'PCDS Schedule'!$B:$B),"")</f>
        <v/>
      </c>
      <c r="Z2" t="str">
        <f>IFERROR(_xlfn.XLOOKUP($A2&amp;"_"&amp;COLUMNS($V1:Z1),'PCDS Schedule'!$L:$L,'PCDS Schedule'!$B:$B),"")</f>
        <v/>
      </c>
      <c r="AA2" t="str">
        <f>IFERROR(_xlfn.XLOOKUP($A2&amp;"_"&amp;COLUMNS($V1:AA1),'PCDS Schedule'!$L:$L,'PCDS Schedule'!$B:$B),"")</f>
        <v/>
      </c>
      <c r="AB2" t="str">
        <f>IFERROR(_xlfn.XLOOKUP($A2&amp;"_"&amp;COLUMNS($V1:AB1),'PCDS Schedule'!$L:$L,'PCDS Schedule'!$B:$B),"")</f>
        <v/>
      </c>
    </row>
    <row r="3" spans="1:28" ht="80.25" customHeight="1" x14ac:dyDescent="0.8">
      <c r="A3" s="20">
        <v>45056</v>
      </c>
      <c r="B3" s="21" t="str">
        <f t="shared" ref="B3:B45" si="0">F3&amp;CHAR(10)&amp;G3&amp;CHAR(10)&amp;H3&amp;CHAR(10)&amp;I3&amp;CHAR(10)&amp;J3&amp;CHAR(10)&amp;K3&amp;CHAR(10)&amp;L3&amp;CHAR(10)&amp;M3&amp;CHAR(10)&amp;N3&amp;CHAR(10)&amp;O3&amp;CHAR(10)&amp;P3&amp;CHAR(10)&amp;Q3&amp;CHAR(10)&amp;R3&amp;CHAR(10)&amp;S3&amp;CHAR(10)&amp;T3&amp;CHAR(10)</f>
        <v xml:space="preserve">
</v>
      </c>
      <c r="C3" s="21" t="str">
        <f t="shared" ref="C3:C45" si="1">V3&amp;CHAR(10)&amp;W3&amp;CHAR(10)&amp;X3&amp;CHAR(10)&amp;Y3&amp;CHAR(10)&amp;Z3&amp;CHAR(10)&amp;AA3&amp;CHAR(10)&amp;AB3&amp;CHAR(10)</f>
        <v xml:space="preserve">
</v>
      </c>
      <c r="D3" s="21"/>
      <c r="E3" s="16"/>
      <c r="F3" s="17" t="str">
        <f>IFERROR(_xlfn.XLOOKUP($A3&amp;"_"&amp;COLUMNS($F2:F2),'PCDS Schedule'!$F:$F,'PCDS Schedule'!$B:$B),"")</f>
        <v/>
      </c>
      <c r="G3" s="17" t="str">
        <f>IFERROR(_xlfn.XLOOKUP($A3&amp;"_"&amp;COLUMNS($F2:G2),'PCDS Schedule'!$F:$F,'PCDS Schedule'!$B:$B),"")</f>
        <v/>
      </c>
      <c r="H3" s="17" t="str">
        <f>IFERROR(_xlfn.XLOOKUP($A3&amp;"_"&amp;COLUMNS($F2:H2),'PCDS Schedule'!$F:$F,'PCDS Schedule'!$B:$B),"")</f>
        <v/>
      </c>
      <c r="I3" s="17" t="str">
        <f>IFERROR(_xlfn.XLOOKUP($A3&amp;"_"&amp;COLUMNS($F2:I2),'PCDS Schedule'!$F:$F,'PCDS Schedule'!$B:$B),"")</f>
        <v/>
      </c>
      <c r="J3" s="17" t="str">
        <f>IFERROR(_xlfn.XLOOKUP($A3&amp;"_"&amp;COLUMNS($F2:J2),'PCDS Schedule'!$F:$F,'PCDS Schedule'!$B:$B),"")</f>
        <v/>
      </c>
      <c r="K3" s="17" t="str">
        <f>IFERROR(_xlfn.XLOOKUP($A3&amp;"_"&amp;COLUMNS($F2:K2),'PCDS Schedule'!$F:$F,'PCDS Schedule'!$B:$B),"")</f>
        <v/>
      </c>
      <c r="L3" s="17" t="str">
        <f>IFERROR(_xlfn.XLOOKUP($A3&amp;"_"&amp;COLUMNS($F2:L2),'PCDS Schedule'!$F:$F,'PCDS Schedule'!$B:$B),"")</f>
        <v/>
      </c>
      <c r="M3" s="17" t="str">
        <f>IFERROR(_xlfn.XLOOKUP($A3&amp;"_"&amp;COLUMNS($M2:M2),'PCDS Schedule'!$H:$H,'PCDS Schedule'!$B:$B),"")</f>
        <v/>
      </c>
      <c r="N3" s="17" t="str">
        <f>IFERROR(_xlfn.XLOOKUP($A3&amp;"_"&amp;COLUMNS($M2:N2),'PCDS Schedule'!$H:$H,'PCDS Schedule'!$B:$B),"")</f>
        <v/>
      </c>
      <c r="O3" s="17" t="str">
        <f>IFERROR(_xlfn.XLOOKUP($A3&amp;"_"&amp;COLUMNS($M2:O2),'PCDS Schedule'!$H:$H,'PCDS Schedule'!$B:$B),"")</f>
        <v/>
      </c>
      <c r="P3" s="17" t="str">
        <f>IFERROR(_xlfn.XLOOKUP($A3&amp;"_"&amp;COLUMNS($M2:P2),'PCDS Schedule'!$H:$H,'PCDS Schedule'!$B:$B),"")</f>
        <v/>
      </c>
      <c r="Q3" s="17" t="str">
        <f>IFERROR(_xlfn.XLOOKUP($A3&amp;"_"&amp;COLUMNS($Q2:Q2),'PCDS Schedule'!$J:$J,'PCDS Schedule'!$B:$B),"")</f>
        <v/>
      </c>
      <c r="R3" s="17" t="str">
        <f>IFERROR(_xlfn.XLOOKUP($A3&amp;"_"&amp;COLUMNS($Q2:R2),'PCDS Schedule'!$J:$J,'PCDS Schedule'!$B:$B),"")</f>
        <v/>
      </c>
      <c r="S3" s="17" t="str">
        <f>IFERROR(_xlfn.XLOOKUP($A3&amp;"_"&amp;COLUMNS($Q2:S2),'PCDS Schedule'!$J:$J,'PCDS Schedule'!$B:$B),"")</f>
        <v/>
      </c>
      <c r="T3" s="17" t="str">
        <f>IFERROR(_xlfn.XLOOKUP($A3&amp;"_"&amp;COLUMNS($Q2:T2),'PCDS Schedule'!$J:$J,'PCDS Schedule'!$B:$B),"")</f>
        <v/>
      </c>
      <c r="U3" s="17"/>
      <c r="V3" t="str">
        <f>IFERROR(_xlfn.XLOOKUP($A3&amp;"_"&amp;COLUMNS($V2:V2),'PCDS Schedule'!$L:$L,'PCDS Schedule'!$B:$B),"")</f>
        <v/>
      </c>
      <c r="W3" t="str">
        <f>IFERROR(_xlfn.XLOOKUP($A3&amp;"_"&amp;COLUMNS($V2:W2),'PCDS Schedule'!$L:$L,'PCDS Schedule'!$B:$B),"")</f>
        <v/>
      </c>
      <c r="X3" t="str">
        <f>IFERROR(_xlfn.XLOOKUP($A3&amp;"_"&amp;COLUMNS($V2:X2),'PCDS Schedule'!$L:$L,'PCDS Schedule'!$B:$B),"")</f>
        <v/>
      </c>
      <c r="Y3" t="str">
        <f>IFERROR(_xlfn.XLOOKUP($A3&amp;"_"&amp;COLUMNS($V2:Y2),'PCDS Schedule'!$L:$L,'PCDS Schedule'!$B:$B),"")</f>
        <v/>
      </c>
      <c r="Z3" t="str">
        <f>IFERROR(_xlfn.XLOOKUP($A3&amp;"_"&amp;COLUMNS($V2:Z2),'PCDS Schedule'!$L:$L,'PCDS Schedule'!$B:$B),"")</f>
        <v/>
      </c>
      <c r="AA3" t="str">
        <f>IFERROR(_xlfn.XLOOKUP($A3&amp;"_"&amp;COLUMNS($V2:AA2),'PCDS Schedule'!$L:$L,'PCDS Schedule'!$B:$B),"")</f>
        <v/>
      </c>
      <c r="AB3" t="str">
        <f>IFERROR(_xlfn.XLOOKUP($A3&amp;"_"&amp;COLUMNS($V2:AB2),'PCDS Schedule'!$L:$L,'PCDS Schedule'!$B:$B),"")</f>
        <v/>
      </c>
    </row>
    <row r="4" spans="1:28" ht="409.6" x14ac:dyDescent="0.8">
      <c r="A4" s="20">
        <v>45070</v>
      </c>
      <c r="B4" s="21" t="str">
        <f t="shared" si="0"/>
        <v xml:space="preserve">V1_BC Hydro Data 
</v>
      </c>
      <c r="C4" s="21" t="str">
        <f t="shared" si="1"/>
        <v xml:space="preserve">
</v>
      </c>
      <c r="D4" s="21"/>
      <c r="E4" s="16"/>
      <c r="F4" s="17" t="str">
        <f>IFERROR(_xlfn.XLOOKUP($A4&amp;"_"&amp;COLUMNS($F3:F3),'PCDS Schedule'!$F:$F,'PCDS Schedule'!$B:$B),"")</f>
        <v xml:space="preserve">V1_BC Hydro Data </v>
      </c>
      <c r="G4" s="17" t="str">
        <f>IFERROR(_xlfn.XLOOKUP($A4&amp;"_"&amp;COLUMNS($F3:G3),'PCDS Schedule'!$F:$F,'PCDS Schedule'!$B:$B),"")</f>
        <v/>
      </c>
      <c r="H4" s="17" t="str">
        <f>IFERROR(_xlfn.XLOOKUP($A4&amp;"_"&amp;COLUMNS($F3:H3),'PCDS Schedule'!$F:$F,'PCDS Schedule'!$B:$B),"")</f>
        <v/>
      </c>
      <c r="I4" s="17" t="str">
        <f>IFERROR(_xlfn.XLOOKUP($A4&amp;"_"&amp;COLUMNS($F3:I3),'PCDS Schedule'!$F:$F,'PCDS Schedule'!$B:$B),"")</f>
        <v/>
      </c>
      <c r="J4" s="17" t="str">
        <f>IFERROR(_xlfn.XLOOKUP($A4&amp;"_"&amp;COLUMNS($F3:J3),'PCDS Schedule'!$F:$F,'PCDS Schedule'!$B:$B),"")</f>
        <v/>
      </c>
      <c r="K4" s="17" t="str">
        <f>IFERROR(_xlfn.XLOOKUP($A4&amp;"_"&amp;COLUMNS($F3:K3),'PCDS Schedule'!$F:$F,'PCDS Schedule'!$B:$B),"")</f>
        <v/>
      </c>
      <c r="L4" s="17" t="str">
        <f>IFERROR(_xlfn.XLOOKUP($A4&amp;"_"&amp;COLUMNS($F3:L3),'PCDS Schedule'!$F:$F,'PCDS Schedule'!$B:$B),"")</f>
        <v/>
      </c>
      <c r="M4" s="17" t="str">
        <f>IFERROR(_xlfn.XLOOKUP($A4&amp;"_"&amp;COLUMNS($M3:M3),'PCDS Schedule'!$H:$H,'PCDS Schedule'!$B:$B),"")</f>
        <v/>
      </c>
      <c r="N4" s="17" t="str">
        <f>IFERROR(_xlfn.XLOOKUP($A4&amp;"_"&amp;COLUMNS($M3:N3),'PCDS Schedule'!$H:$H,'PCDS Schedule'!$B:$B),"")</f>
        <v/>
      </c>
      <c r="O4" s="17" t="str">
        <f>IFERROR(_xlfn.XLOOKUP($A4&amp;"_"&amp;COLUMNS($M3:O3),'PCDS Schedule'!$H:$H,'PCDS Schedule'!$B:$B),"")</f>
        <v/>
      </c>
      <c r="P4" s="17" t="str">
        <f>IFERROR(_xlfn.XLOOKUP($A4&amp;"_"&amp;COLUMNS($M3:P3),'PCDS Schedule'!$H:$H,'PCDS Schedule'!$B:$B),"")</f>
        <v/>
      </c>
      <c r="Q4" s="17" t="str">
        <f>IFERROR(_xlfn.XLOOKUP($A4&amp;"_"&amp;COLUMNS($Q3:Q3),'PCDS Schedule'!$J:$J,'PCDS Schedule'!$B:$B),"")</f>
        <v/>
      </c>
      <c r="R4" s="17" t="str">
        <f>IFERROR(_xlfn.XLOOKUP($A4&amp;"_"&amp;COLUMNS($Q3:R3),'PCDS Schedule'!$J:$J,'PCDS Schedule'!$B:$B),"")</f>
        <v/>
      </c>
      <c r="S4" s="17" t="str">
        <f>IFERROR(_xlfn.XLOOKUP($A4&amp;"_"&amp;COLUMNS($Q3:S3),'PCDS Schedule'!$J:$J,'PCDS Schedule'!$B:$B),"")</f>
        <v/>
      </c>
      <c r="T4" s="17" t="str">
        <f>IFERROR(_xlfn.XLOOKUP($A4&amp;"_"&amp;COLUMNS($Q3:T3),'PCDS Schedule'!$J:$J,'PCDS Schedule'!$B:$B),"")</f>
        <v/>
      </c>
      <c r="U4" s="17"/>
      <c r="V4" t="str">
        <f>IFERROR(_xlfn.XLOOKUP($A4&amp;"_"&amp;COLUMNS($V3:V3),'PCDS Schedule'!$L:$L,'PCDS Schedule'!$B:$B),"")</f>
        <v/>
      </c>
      <c r="W4" t="str">
        <f>IFERROR(_xlfn.XLOOKUP($A4&amp;"_"&amp;COLUMNS($V3:W3),'PCDS Schedule'!$L:$L,'PCDS Schedule'!$B:$B),"")</f>
        <v/>
      </c>
      <c r="X4" t="str">
        <f>IFERROR(_xlfn.XLOOKUP($A4&amp;"_"&amp;COLUMNS($V3:X3),'PCDS Schedule'!$L:$L,'PCDS Schedule'!$B:$B),"")</f>
        <v/>
      </c>
      <c r="Y4" t="str">
        <f>IFERROR(_xlfn.XLOOKUP($A4&amp;"_"&amp;COLUMNS($V3:Y3),'PCDS Schedule'!$L:$L,'PCDS Schedule'!$B:$B),"")</f>
        <v/>
      </c>
      <c r="Z4" t="str">
        <f>IFERROR(_xlfn.XLOOKUP($A4&amp;"_"&amp;COLUMNS($V3:Z3),'PCDS Schedule'!$L:$L,'PCDS Schedule'!$B:$B),"")</f>
        <v/>
      </c>
      <c r="AA4" t="str">
        <f>IFERROR(_xlfn.XLOOKUP($A4&amp;"_"&amp;COLUMNS($V3:AA3),'PCDS Schedule'!$L:$L,'PCDS Schedule'!$B:$B),"")</f>
        <v/>
      </c>
      <c r="AB4" t="str">
        <f>IFERROR(_xlfn.XLOOKUP($A4&amp;"_"&amp;COLUMNS($V3:AB3),'PCDS Schedule'!$L:$L,'PCDS Schedule'!$B:$B),"")</f>
        <v/>
      </c>
    </row>
    <row r="5" spans="1:28" ht="409.6" x14ac:dyDescent="0.8">
      <c r="A5" s="20">
        <v>45084</v>
      </c>
      <c r="B5" s="21" t="str">
        <f t="shared" si="0"/>
        <v xml:space="preserve">V1_Load Shapes
</v>
      </c>
      <c r="C5" s="21" t="str">
        <f t="shared" si="1"/>
        <v xml:space="preserve">V1_BC Hydro Data 
</v>
      </c>
      <c r="D5" s="21"/>
      <c r="E5" s="16"/>
      <c r="F5" s="17" t="str">
        <f>IFERROR(_xlfn.XLOOKUP($A5&amp;"_"&amp;COLUMNS($F4:F4),'PCDS Schedule'!$F:$F,'PCDS Schedule'!$B:$B),"")</f>
        <v>V1_Load Shapes</v>
      </c>
      <c r="G5" s="17" t="str">
        <f>IFERROR(_xlfn.XLOOKUP($A5&amp;"_"&amp;COLUMNS($F4:G4),'PCDS Schedule'!$F:$F,'PCDS Schedule'!$B:$B),"")</f>
        <v/>
      </c>
      <c r="H5" s="17" t="str">
        <f>IFERROR(_xlfn.XLOOKUP($A5&amp;"_"&amp;COLUMNS($F4:H4),'PCDS Schedule'!$F:$F,'PCDS Schedule'!$B:$B),"")</f>
        <v/>
      </c>
      <c r="I5" s="17" t="str">
        <f>IFERROR(_xlfn.XLOOKUP($A5&amp;"_"&amp;COLUMNS($F4:I4),'PCDS Schedule'!$F:$F,'PCDS Schedule'!$B:$B),"")</f>
        <v/>
      </c>
      <c r="J5" s="17" t="str">
        <f>IFERROR(_xlfn.XLOOKUP($A5&amp;"_"&amp;COLUMNS($F4:J4),'PCDS Schedule'!$F:$F,'PCDS Schedule'!$B:$B),"")</f>
        <v/>
      </c>
      <c r="K5" s="17" t="str">
        <f>IFERROR(_xlfn.XLOOKUP($A5&amp;"_"&amp;COLUMNS($F4:K4),'PCDS Schedule'!$F:$F,'PCDS Schedule'!$B:$B),"")</f>
        <v/>
      </c>
      <c r="L5" s="17" t="str">
        <f>IFERROR(_xlfn.XLOOKUP($A5&amp;"_"&amp;COLUMNS($F4:L4),'PCDS Schedule'!$F:$F,'PCDS Schedule'!$B:$B),"")</f>
        <v/>
      </c>
      <c r="M5" s="17" t="str">
        <f>IFERROR(_xlfn.XLOOKUP($A5&amp;"_"&amp;COLUMNS($M4:M4),'PCDS Schedule'!$H:$H,'PCDS Schedule'!$B:$B),"")</f>
        <v/>
      </c>
      <c r="N5" s="17" t="str">
        <f>IFERROR(_xlfn.XLOOKUP($A5&amp;"_"&amp;COLUMNS($M4:N4),'PCDS Schedule'!$H:$H,'PCDS Schedule'!$B:$B),"")</f>
        <v/>
      </c>
      <c r="O5" s="17" t="str">
        <f>IFERROR(_xlfn.XLOOKUP($A5&amp;"_"&amp;COLUMNS($M4:O4),'PCDS Schedule'!$H:$H,'PCDS Schedule'!$B:$B),"")</f>
        <v/>
      </c>
      <c r="P5" s="17" t="str">
        <f>IFERROR(_xlfn.XLOOKUP($A5&amp;"_"&amp;COLUMNS($M4:P4),'PCDS Schedule'!$H:$H,'PCDS Schedule'!$B:$B),"")</f>
        <v/>
      </c>
      <c r="Q5" s="17" t="str">
        <f>IFERROR(_xlfn.XLOOKUP($A5&amp;"_"&amp;COLUMNS($Q4:Q4),'PCDS Schedule'!$J:$J,'PCDS Schedule'!$B:$B),"")</f>
        <v/>
      </c>
      <c r="R5" s="17" t="str">
        <f>IFERROR(_xlfn.XLOOKUP($A5&amp;"_"&amp;COLUMNS($Q4:R4),'PCDS Schedule'!$J:$J,'PCDS Schedule'!$B:$B),"")</f>
        <v/>
      </c>
      <c r="S5" s="17" t="str">
        <f>IFERROR(_xlfn.XLOOKUP($A5&amp;"_"&amp;COLUMNS($Q4:S4),'PCDS Schedule'!$J:$J,'PCDS Schedule'!$B:$B),"")</f>
        <v/>
      </c>
      <c r="T5" s="17" t="str">
        <f>IFERROR(_xlfn.XLOOKUP($A5&amp;"_"&amp;COLUMNS($Q4:T4),'PCDS Schedule'!$J:$J,'PCDS Schedule'!$B:$B),"")</f>
        <v/>
      </c>
      <c r="U5" s="17"/>
      <c r="V5" t="str">
        <f>IFERROR(_xlfn.XLOOKUP($A5&amp;"_"&amp;COLUMNS($V4:V4),'PCDS Schedule'!$L:$L,'PCDS Schedule'!$B:$B),"")</f>
        <v xml:space="preserve">V1_BC Hydro Data </v>
      </c>
      <c r="W5" t="str">
        <f>IFERROR(_xlfn.XLOOKUP($A5&amp;"_"&amp;COLUMNS($V4:W4),'PCDS Schedule'!$L:$L,'PCDS Schedule'!$B:$B),"")</f>
        <v/>
      </c>
      <c r="X5" t="str">
        <f>IFERROR(_xlfn.XLOOKUP($A5&amp;"_"&amp;COLUMNS($V4:X4),'PCDS Schedule'!$L:$L,'PCDS Schedule'!$B:$B),"")</f>
        <v/>
      </c>
      <c r="Y5" t="str">
        <f>IFERROR(_xlfn.XLOOKUP($A5&amp;"_"&amp;COLUMNS($V4:Y4),'PCDS Schedule'!$L:$L,'PCDS Schedule'!$B:$B),"")</f>
        <v/>
      </c>
      <c r="Z5" t="str">
        <f>IFERROR(_xlfn.XLOOKUP($A5&amp;"_"&amp;COLUMNS($V4:Z4),'PCDS Schedule'!$L:$L,'PCDS Schedule'!$B:$B),"")</f>
        <v/>
      </c>
      <c r="AA5" t="str">
        <f>IFERROR(_xlfn.XLOOKUP($A5&amp;"_"&amp;COLUMNS($V4:AA4),'PCDS Schedule'!$L:$L,'PCDS Schedule'!$B:$B),"")</f>
        <v/>
      </c>
      <c r="AB5" t="str">
        <f>IFERROR(_xlfn.XLOOKUP($A5&amp;"_"&amp;COLUMNS($V4:AB4),'PCDS Schedule'!$L:$L,'PCDS Schedule'!$B:$B),"")</f>
        <v/>
      </c>
    </row>
    <row r="6" spans="1:28" ht="409.6" x14ac:dyDescent="0.8">
      <c r="A6" s="20">
        <v>45098</v>
      </c>
      <c r="B6" s="21" t="str">
        <f t="shared" si="0"/>
        <v xml:space="preserve">
V1_Load Shapes
</v>
      </c>
      <c r="C6" s="21" t="str">
        <f t="shared" si="1"/>
        <v xml:space="preserve">
</v>
      </c>
      <c r="D6" s="21"/>
      <c r="E6" s="16"/>
      <c r="F6" s="17" t="str">
        <f>IFERROR(_xlfn.XLOOKUP($A6&amp;"_"&amp;COLUMNS($F5:F5),'PCDS Schedule'!$F:$F,'PCDS Schedule'!$B:$B),"")</f>
        <v/>
      </c>
      <c r="G6" s="17" t="str">
        <f>IFERROR(_xlfn.XLOOKUP($A6&amp;"_"&amp;COLUMNS($F5:G5),'PCDS Schedule'!$F:$F,'PCDS Schedule'!$B:$B),"")</f>
        <v/>
      </c>
      <c r="H6" s="17" t="str">
        <f>IFERROR(_xlfn.XLOOKUP($A6&amp;"_"&amp;COLUMNS($F5:H5),'PCDS Schedule'!$F:$F,'PCDS Schedule'!$B:$B),"")</f>
        <v/>
      </c>
      <c r="I6" s="17" t="str">
        <f>IFERROR(_xlfn.XLOOKUP($A6&amp;"_"&amp;COLUMNS($F5:I5),'PCDS Schedule'!$F:$F,'PCDS Schedule'!$B:$B),"")</f>
        <v/>
      </c>
      <c r="J6" s="17" t="str">
        <f>IFERROR(_xlfn.XLOOKUP($A6&amp;"_"&amp;COLUMNS($F5:J5),'PCDS Schedule'!$F:$F,'PCDS Schedule'!$B:$B),"")</f>
        <v/>
      </c>
      <c r="K6" s="17" t="str">
        <f>IFERROR(_xlfn.XLOOKUP($A6&amp;"_"&amp;COLUMNS($F5:K5),'PCDS Schedule'!$F:$F,'PCDS Schedule'!$B:$B),"")</f>
        <v/>
      </c>
      <c r="L6" s="17" t="str">
        <f>IFERROR(_xlfn.XLOOKUP($A6&amp;"_"&amp;COLUMNS($F5:L5),'PCDS Schedule'!$F:$F,'PCDS Schedule'!$B:$B),"")</f>
        <v/>
      </c>
      <c r="M6" s="17" t="str">
        <f>IFERROR(_xlfn.XLOOKUP($A6&amp;"_"&amp;COLUMNS($M5:M5),'PCDS Schedule'!$H:$H,'PCDS Schedule'!$B:$B),"")</f>
        <v>V1_Load Shapes</v>
      </c>
      <c r="N6" s="17" t="str">
        <f>IFERROR(_xlfn.XLOOKUP($A6&amp;"_"&amp;COLUMNS($M5:N5),'PCDS Schedule'!$H:$H,'PCDS Schedule'!$B:$B),"")</f>
        <v/>
      </c>
      <c r="O6" s="17" t="str">
        <f>IFERROR(_xlfn.XLOOKUP($A6&amp;"_"&amp;COLUMNS($M5:O5),'PCDS Schedule'!$H:$H,'PCDS Schedule'!$B:$B),"")</f>
        <v/>
      </c>
      <c r="P6" s="17" t="str">
        <f>IFERROR(_xlfn.XLOOKUP($A6&amp;"_"&amp;COLUMNS($M5:P5),'PCDS Schedule'!$H:$H,'PCDS Schedule'!$B:$B),"")</f>
        <v/>
      </c>
      <c r="Q6" s="17" t="str">
        <f>IFERROR(_xlfn.XLOOKUP($A6&amp;"_"&amp;COLUMNS($Q5:Q5),'PCDS Schedule'!$J:$J,'PCDS Schedule'!$B:$B),"")</f>
        <v/>
      </c>
      <c r="R6" s="17" t="str">
        <f>IFERROR(_xlfn.XLOOKUP($A6&amp;"_"&amp;COLUMNS($Q5:R5),'PCDS Schedule'!$J:$J,'PCDS Schedule'!$B:$B),"")</f>
        <v/>
      </c>
      <c r="S6" s="17" t="str">
        <f>IFERROR(_xlfn.XLOOKUP($A6&amp;"_"&amp;COLUMNS($Q5:S5),'PCDS Schedule'!$J:$J,'PCDS Schedule'!$B:$B),"")</f>
        <v/>
      </c>
      <c r="T6" s="17" t="str">
        <f>IFERROR(_xlfn.XLOOKUP($A6&amp;"_"&amp;COLUMNS($Q5:T5),'PCDS Schedule'!$J:$J,'PCDS Schedule'!$B:$B),"")</f>
        <v/>
      </c>
      <c r="U6" s="17"/>
      <c r="V6" t="str">
        <f>IFERROR(_xlfn.XLOOKUP($A6&amp;"_"&amp;COLUMNS($V5:V5),'PCDS Schedule'!$L:$L,'PCDS Schedule'!$B:$B),"")</f>
        <v/>
      </c>
      <c r="W6" t="str">
        <f>IFERROR(_xlfn.XLOOKUP($A6&amp;"_"&amp;COLUMNS($V5:W5),'PCDS Schedule'!$L:$L,'PCDS Schedule'!$B:$B),"")</f>
        <v/>
      </c>
      <c r="X6" t="str">
        <f>IFERROR(_xlfn.XLOOKUP($A6&amp;"_"&amp;COLUMNS($V5:X5),'PCDS Schedule'!$L:$L,'PCDS Schedule'!$B:$B),"")</f>
        <v/>
      </c>
      <c r="Y6" t="str">
        <f>IFERROR(_xlfn.XLOOKUP($A6&amp;"_"&amp;COLUMNS($V5:Y5),'PCDS Schedule'!$L:$L,'PCDS Schedule'!$B:$B),"")</f>
        <v/>
      </c>
      <c r="Z6" t="str">
        <f>IFERROR(_xlfn.XLOOKUP($A6&amp;"_"&amp;COLUMNS($V5:Z5),'PCDS Schedule'!$L:$L,'PCDS Schedule'!$B:$B),"")</f>
        <v/>
      </c>
      <c r="AA6" t="str">
        <f>IFERROR(_xlfn.XLOOKUP($A6&amp;"_"&amp;COLUMNS($V5:AA5),'PCDS Schedule'!$L:$L,'PCDS Schedule'!$B:$B),"")</f>
        <v/>
      </c>
      <c r="AB6" t="str">
        <f>IFERROR(_xlfn.XLOOKUP($A6&amp;"_"&amp;COLUMNS($V5:AB5),'PCDS Schedule'!$L:$L,'PCDS Schedule'!$B:$B),"")</f>
        <v/>
      </c>
    </row>
    <row r="7" spans="1:28" ht="409.6" x14ac:dyDescent="0.8">
      <c r="A7" s="20">
        <v>45119</v>
      </c>
      <c r="B7" s="21" t="str">
        <f t="shared" si="0"/>
        <v xml:space="preserve">V1_    Demand Response Shapes
V1_    Energy Efficiency
V1_    Electric Vehicle loads
V1_    Electrification Loads
</v>
      </c>
      <c r="C7" s="21" t="str">
        <f t="shared" si="1"/>
        <v xml:space="preserve">V1_Load Shapes
</v>
      </c>
      <c r="D7" s="21"/>
      <c r="E7" s="16"/>
      <c r="F7" s="17" t="str">
        <f>IFERROR(_xlfn.XLOOKUP($A7&amp;"_"&amp;COLUMNS($F6:F6),'PCDS Schedule'!$F:$F,'PCDS Schedule'!$B:$B),"")</f>
        <v>V1_    Demand Response Shapes</v>
      </c>
      <c r="G7" s="17" t="str">
        <f>IFERROR(_xlfn.XLOOKUP($A7&amp;"_"&amp;COLUMNS($F6:G6),'PCDS Schedule'!$F:$F,'PCDS Schedule'!$B:$B),"")</f>
        <v>V1_    Energy Efficiency</v>
      </c>
      <c r="H7" s="17" t="str">
        <f>IFERROR(_xlfn.XLOOKUP($A7&amp;"_"&amp;COLUMNS($F6:H6),'PCDS Schedule'!$F:$F,'PCDS Schedule'!$B:$B),"")</f>
        <v>V1_    Electric Vehicle loads</v>
      </c>
      <c r="I7" s="17" t="str">
        <f>IFERROR(_xlfn.XLOOKUP($A7&amp;"_"&amp;COLUMNS($F6:I6),'PCDS Schedule'!$F:$F,'PCDS Schedule'!$B:$B),"")</f>
        <v>V1_    Electrification Loads</v>
      </c>
      <c r="J7" s="17" t="str">
        <f>IFERROR(_xlfn.XLOOKUP($A7&amp;"_"&amp;COLUMNS($F6:J6),'PCDS Schedule'!$F:$F,'PCDS Schedule'!$B:$B),"")</f>
        <v/>
      </c>
      <c r="K7" s="17" t="str">
        <f>IFERROR(_xlfn.XLOOKUP($A7&amp;"_"&amp;COLUMNS($F6:K6),'PCDS Schedule'!$F:$F,'PCDS Schedule'!$B:$B),"")</f>
        <v/>
      </c>
      <c r="L7" s="17" t="str">
        <f>IFERROR(_xlfn.XLOOKUP($A7&amp;"_"&amp;COLUMNS($F6:L6),'PCDS Schedule'!$F:$F,'PCDS Schedule'!$B:$B),"")</f>
        <v/>
      </c>
      <c r="M7" s="17" t="str">
        <f>IFERROR(_xlfn.XLOOKUP($A7&amp;"_"&amp;COLUMNS($M6:M6),'PCDS Schedule'!$H:$H,'PCDS Schedule'!$B:$B),"")</f>
        <v/>
      </c>
      <c r="N7" s="17" t="str">
        <f>IFERROR(_xlfn.XLOOKUP($A7&amp;"_"&amp;COLUMNS($M6:N6),'PCDS Schedule'!$H:$H,'PCDS Schedule'!$B:$B),"")</f>
        <v/>
      </c>
      <c r="O7" s="17" t="str">
        <f>IFERROR(_xlfn.XLOOKUP($A7&amp;"_"&amp;COLUMNS($M6:O6),'PCDS Schedule'!$H:$H,'PCDS Schedule'!$B:$B),"")</f>
        <v/>
      </c>
      <c r="P7" s="17" t="str">
        <f>IFERROR(_xlfn.XLOOKUP($A7&amp;"_"&amp;COLUMNS($M6:P6),'PCDS Schedule'!$H:$H,'PCDS Schedule'!$B:$B),"")</f>
        <v/>
      </c>
      <c r="Q7" s="17" t="str">
        <f>IFERROR(_xlfn.XLOOKUP($A7&amp;"_"&amp;COLUMNS($Q6:Q6),'PCDS Schedule'!$J:$J,'PCDS Schedule'!$B:$B),"")</f>
        <v/>
      </c>
      <c r="R7" s="17" t="str">
        <f>IFERROR(_xlfn.XLOOKUP($A7&amp;"_"&amp;COLUMNS($Q6:R6),'PCDS Schedule'!$J:$J,'PCDS Schedule'!$B:$B),"")</f>
        <v/>
      </c>
      <c r="S7" s="17" t="str">
        <f>IFERROR(_xlfn.XLOOKUP($A7&amp;"_"&amp;COLUMNS($Q6:S6),'PCDS Schedule'!$J:$J,'PCDS Schedule'!$B:$B),"")</f>
        <v/>
      </c>
      <c r="T7" s="17" t="str">
        <f>IFERROR(_xlfn.XLOOKUP($A7&amp;"_"&amp;COLUMNS($Q6:T6),'PCDS Schedule'!$J:$J,'PCDS Schedule'!$B:$B),"")</f>
        <v/>
      </c>
      <c r="U7" s="17"/>
      <c r="V7" t="str">
        <f>IFERROR(_xlfn.XLOOKUP($A7&amp;"_"&amp;COLUMNS($V6:V6),'PCDS Schedule'!$L:$L,'PCDS Schedule'!$B:$B),"")</f>
        <v>V1_Load Shapes</v>
      </c>
      <c r="W7" t="str">
        <f>IFERROR(_xlfn.XLOOKUP($A7&amp;"_"&amp;COLUMNS($V6:W6),'PCDS Schedule'!$L:$L,'PCDS Schedule'!$B:$B),"")</f>
        <v/>
      </c>
      <c r="X7" t="str">
        <f>IFERROR(_xlfn.XLOOKUP($A7&amp;"_"&amp;COLUMNS($V6:X6),'PCDS Schedule'!$L:$L,'PCDS Schedule'!$B:$B),"")</f>
        <v/>
      </c>
      <c r="Y7" t="str">
        <f>IFERROR(_xlfn.XLOOKUP($A7&amp;"_"&amp;COLUMNS($V6:Y6),'PCDS Schedule'!$L:$L,'PCDS Schedule'!$B:$B),"")</f>
        <v/>
      </c>
      <c r="Z7" t="str">
        <f>IFERROR(_xlfn.XLOOKUP($A7&amp;"_"&amp;COLUMNS($V6:Z6),'PCDS Schedule'!$L:$L,'PCDS Schedule'!$B:$B),"")</f>
        <v/>
      </c>
      <c r="AA7" t="str">
        <f>IFERROR(_xlfn.XLOOKUP($A7&amp;"_"&amp;COLUMNS($V6:AA6),'PCDS Schedule'!$L:$L,'PCDS Schedule'!$B:$B),"")</f>
        <v/>
      </c>
      <c r="AB7" t="str">
        <f>IFERROR(_xlfn.XLOOKUP($A7&amp;"_"&amp;COLUMNS($V6:AB6),'PCDS Schedule'!$L:$L,'PCDS Schedule'!$B:$B),"")</f>
        <v/>
      </c>
    </row>
    <row r="8" spans="1:28" ht="409.6" x14ac:dyDescent="0.8">
      <c r="A8" s="20">
        <v>45126</v>
      </c>
      <c r="B8" s="21" t="str">
        <f t="shared" si="0"/>
        <v xml:space="preserve">V1_Transmission Contingencies
V1_Phase Shifter Transformers - How to treat, and review
</v>
      </c>
      <c r="C8" s="21" t="str">
        <f t="shared" si="1"/>
        <v xml:space="preserve">V1_    Demand Response Shapes
V1_    Energy Efficiency
V1_    Electric Vehicle loads
V1_    Electrification Loads
</v>
      </c>
      <c r="D8" s="21"/>
      <c r="E8" s="16"/>
      <c r="F8" s="17" t="str">
        <f>IFERROR(_xlfn.XLOOKUP($A8&amp;"_"&amp;COLUMNS($F7:F7),'PCDS Schedule'!$F:$F,'PCDS Schedule'!$B:$B),"")</f>
        <v>V1_Transmission Contingencies</v>
      </c>
      <c r="G8" s="17" t="str">
        <f>IFERROR(_xlfn.XLOOKUP($A8&amp;"_"&amp;COLUMNS($F7:G7),'PCDS Schedule'!$F:$F,'PCDS Schedule'!$B:$B),"")</f>
        <v>V1_Phase Shifter Transformers - How to treat, and review</v>
      </c>
      <c r="H8" s="17" t="str">
        <f>IFERROR(_xlfn.XLOOKUP($A8&amp;"_"&amp;COLUMNS($F7:H7),'PCDS Schedule'!$F:$F,'PCDS Schedule'!$B:$B),"")</f>
        <v/>
      </c>
      <c r="I8" s="17" t="str">
        <f>IFERROR(_xlfn.XLOOKUP($A8&amp;"_"&amp;COLUMNS($F7:I7),'PCDS Schedule'!$F:$F,'PCDS Schedule'!$B:$B),"")</f>
        <v/>
      </c>
      <c r="J8" s="17" t="str">
        <f>IFERROR(_xlfn.XLOOKUP($A8&amp;"_"&amp;COLUMNS($F7:J7),'PCDS Schedule'!$F:$F,'PCDS Schedule'!$B:$B),"")</f>
        <v/>
      </c>
      <c r="K8" s="17" t="str">
        <f>IFERROR(_xlfn.XLOOKUP($A8&amp;"_"&amp;COLUMNS($F7:K7),'PCDS Schedule'!$F:$F,'PCDS Schedule'!$B:$B),"")</f>
        <v/>
      </c>
      <c r="L8" s="17" t="str">
        <f>IFERROR(_xlfn.XLOOKUP($A8&amp;"_"&amp;COLUMNS($F7:L7),'PCDS Schedule'!$F:$F,'PCDS Schedule'!$B:$B),"")</f>
        <v/>
      </c>
      <c r="M8" s="17" t="str">
        <f>IFERROR(_xlfn.XLOOKUP($A8&amp;"_"&amp;COLUMNS($M7:M7),'PCDS Schedule'!$H:$H,'PCDS Schedule'!$B:$B),"")</f>
        <v/>
      </c>
      <c r="N8" s="17" t="str">
        <f>IFERROR(_xlfn.XLOOKUP($A8&amp;"_"&amp;COLUMNS($M7:N7),'PCDS Schedule'!$H:$H,'PCDS Schedule'!$B:$B),"")</f>
        <v/>
      </c>
      <c r="O8" s="17" t="str">
        <f>IFERROR(_xlfn.XLOOKUP($A8&amp;"_"&amp;COLUMNS($M7:O7),'PCDS Schedule'!$H:$H,'PCDS Schedule'!$B:$B),"")</f>
        <v/>
      </c>
      <c r="P8" s="17" t="str">
        <f>IFERROR(_xlfn.XLOOKUP($A8&amp;"_"&amp;COLUMNS($M7:P7),'PCDS Schedule'!$H:$H,'PCDS Schedule'!$B:$B),"")</f>
        <v/>
      </c>
      <c r="Q8" s="17" t="str">
        <f>IFERROR(_xlfn.XLOOKUP($A8&amp;"_"&amp;COLUMNS($Q7:Q7),'PCDS Schedule'!$J:$J,'PCDS Schedule'!$B:$B),"")</f>
        <v/>
      </c>
      <c r="R8" s="17" t="str">
        <f>IFERROR(_xlfn.XLOOKUP($A8&amp;"_"&amp;COLUMNS($Q7:R7),'PCDS Schedule'!$J:$J,'PCDS Schedule'!$B:$B),"")</f>
        <v/>
      </c>
      <c r="S8" s="17" t="str">
        <f>IFERROR(_xlfn.XLOOKUP($A8&amp;"_"&amp;COLUMNS($Q7:S7),'PCDS Schedule'!$J:$J,'PCDS Schedule'!$B:$B),"")</f>
        <v/>
      </c>
      <c r="T8" s="17" t="str">
        <f>IFERROR(_xlfn.XLOOKUP($A8&amp;"_"&amp;COLUMNS($Q7:T7),'PCDS Schedule'!$J:$J,'PCDS Schedule'!$B:$B),"")</f>
        <v/>
      </c>
      <c r="U8" s="17"/>
      <c r="V8" t="str">
        <f>IFERROR(_xlfn.XLOOKUP($A8&amp;"_"&amp;COLUMNS($V7:V7),'PCDS Schedule'!$L:$L,'PCDS Schedule'!$B:$B),"")</f>
        <v>V1_    Demand Response Shapes</v>
      </c>
      <c r="W8" t="str">
        <f>IFERROR(_xlfn.XLOOKUP($A8&amp;"_"&amp;COLUMNS($V7:W7),'PCDS Schedule'!$L:$L,'PCDS Schedule'!$B:$B),"")</f>
        <v>V1_    Energy Efficiency</v>
      </c>
      <c r="X8" t="str">
        <f>IFERROR(_xlfn.XLOOKUP($A8&amp;"_"&amp;COLUMNS($V7:X7),'PCDS Schedule'!$L:$L,'PCDS Schedule'!$B:$B),"")</f>
        <v>V1_    Electric Vehicle loads</v>
      </c>
      <c r="Y8" t="str">
        <f>IFERROR(_xlfn.XLOOKUP($A8&amp;"_"&amp;COLUMNS($V7:Y7),'PCDS Schedule'!$L:$L,'PCDS Schedule'!$B:$B),"")</f>
        <v>V1_    Electrification Loads</v>
      </c>
      <c r="Z8" t="str">
        <f>IFERROR(_xlfn.XLOOKUP($A8&amp;"_"&amp;COLUMNS($V7:Z7),'PCDS Schedule'!$L:$L,'PCDS Schedule'!$B:$B),"")</f>
        <v/>
      </c>
      <c r="AA8" t="str">
        <f>IFERROR(_xlfn.XLOOKUP($A8&amp;"_"&amp;COLUMNS($V7:AA7),'PCDS Schedule'!$L:$L,'PCDS Schedule'!$B:$B),"")</f>
        <v/>
      </c>
      <c r="AB8" t="str">
        <f>IFERROR(_xlfn.XLOOKUP($A8&amp;"_"&amp;COLUMNS($V7:AB7),'PCDS Schedule'!$L:$L,'PCDS Schedule'!$B:$B),"")</f>
        <v/>
      </c>
    </row>
    <row r="9" spans="1:28" ht="409.6" x14ac:dyDescent="0.8">
      <c r="A9" s="20">
        <v>45140</v>
      </c>
      <c r="B9" s="21" t="str">
        <f t="shared" si="0"/>
        <v xml:space="preserve">V1_    BTM PV 
V1_    BTM Storage
</v>
      </c>
      <c r="C9" s="21" t="str">
        <f t="shared" si="1"/>
        <v xml:space="preserve">V1_Transmission Contingencies
V1_Phase Shifter Transformers - How to treat, and review
</v>
      </c>
      <c r="D9" s="21"/>
      <c r="E9" s="16"/>
      <c r="F9" s="17" t="str">
        <f>IFERROR(_xlfn.XLOOKUP($A9&amp;"_"&amp;COLUMNS($F8:F8),'PCDS Schedule'!$F:$F,'PCDS Schedule'!$B:$B),"")</f>
        <v xml:space="preserve">V1_    BTM PV </v>
      </c>
      <c r="G9" s="17" t="str">
        <f>IFERROR(_xlfn.XLOOKUP($A9&amp;"_"&amp;COLUMNS($F8:G8),'PCDS Schedule'!$F:$F,'PCDS Schedule'!$B:$B),"")</f>
        <v>V1_    BTM Storage</v>
      </c>
      <c r="H9" s="17" t="str">
        <f>IFERROR(_xlfn.XLOOKUP($A9&amp;"_"&amp;COLUMNS($F8:H8),'PCDS Schedule'!$F:$F,'PCDS Schedule'!$B:$B),"")</f>
        <v/>
      </c>
      <c r="I9" s="17" t="str">
        <f>IFERROR(_xlfn.XLOOKUP($A9&amp;"_"&amp;COLUMNS($F8:I8),'PCDS Schedule'!$F:$F,'PCDS Schedule'!$B:$B),"")</f>
        <v/>
      </c>
      <c r="J9" s="17" t="str">
        <f>IFERROR(_xlfn.XLOOKUP($A9&amp;"_"&amp;COLUMNS($F8:J8),'PCDS Schedule'!$F:$F,'PCDS Schedule'!$B:$B),"")</f>
        <v/>
      </c>
      <c r="K9" s="17" t="str">
        <f>IFERROR(_xlfn.XLOOKUP($A9&amp;"_"&amp;COLUMNS($F8:K8),'PCDS Schedule'!$F:$F,'PCDS Schedule'!$B:$B),"")</f>
        <v/>
      </c>
      <c r="L9" s="17" t="str">
        <f>IFERROR(_xlfn.XLOOKUP($A9&amp;"_"&amp;COLUMNS($F8:L8),'PCDS Schedule'!$F:$F,'PCDS Schedule'!$B:$B),"")</f>
        <v/>
      </c>
      <c r="M9" s="17" t="str">
        <f>IFERROR(_xlfn.XLOOKUP($A9&amp;"_"&amp;COLUMNS($M8:M8),'PCDS Schedule'!$H:$H,'PCDS Schedule'!$B:$B),"")</f>
        <v/>
      </c>
      <c r="N9" s="17" t="str">
        <f>IFERROR(_xlfn.XLOOKUP($A9&amp;"_"&amp;COLUMNS($M8:N8),'PCDS Schedule'!$H:$H,'PCDS Schedule'!$B:$B),"")</f>
        <v/>
      </c>
      <c r="O9" s="17" t="str">
        <f>IFERROR(_xlfn.XLOOKUP($A9&amp;"_"&amp;COLUMNS($M8:O8),'PCDS Schedule'!$H:$H,'PCDS Schedule'!$B:$B),"")</f>
        <v/>
      </c>
      <c r="P9" s="17" t="str">
        <f>IFERROR(_xlfn.XLOOKUP($A9&amp;"_"&amp;COLUMNS($M8:P8),'PCDS Schedule'!$H:$H,'PCDS Schedule'!$B:$B),"")</f>
        <v/>
      </c>
      <c r="Q9" s="17" t="str">
        <f>IFERROR(_xlfn.XLOOKUP($A9&amp;"_"&amp;COLUMNS($Q8:Q8),'PCDS Schedule'!$J:$J,'PCDS Schedule'!$B:$B),"")</f>
        <v/>
      </c>
      <c r="R9" s="17" t="str">
        <f>IFERROR(_xlfn.XLOOKUP($A9&amp;"_"&amp;COLUMNS($Q8:R8),'PCDS Schedule'!$J:$J,'PCDS Schedule'!$B:$B),"")</f>
        <v/>
      </c>
      <c r="S9" s="17" t="str">
        <f>IFERROR(_xlfn.XLOOKUP($A9&amp;"_"&amp;COLUMNS($Q8:S8),'PCDS Schedule'!$J:$J,'PCDS Schedule'!$B:$B),"")</f>
        <v/>
      </c>
      <c r="T9" s="17" t="str">
        <f>IFERROR(_xlfn.XLOOKUP($A9&amp;"_"&amp;COLUMNS($Q8:T8),'PCDS Schedule'!$J:$J,'PCDS Schedule'!$B:$B),"")</f>
        <v/>
      </c>
      <c r="U9" s="17"/>
      <c r="V9" t="str">
        <f>IFERROR(_xlfn.XLOOKUP($A9&amp;"_"&amp;COLUMNS($V8:V8),'PCDS Schedule'!$L:$L,'PCDS Schedule'!$B:$B),"")</f>
        <v>V1_Transmission Contingencies</v>
      </c>
      <c r="W9" t="str">
        <f>IFERROR(_xlfn.XLOOKUP($A9&amp;"_"&amp;COLUMNS($V8:W8),'PCDS Schedule'!$L:$L,'PCDS Schedule'!$B:$B),"")</f>
        <v>V1_Phase Shifter Transformers - How to treat, and review</v>
      </c>
      <c r="X9" t="str">
        <f>IFERROR(_xlfn.XLOOKUP($A9&amp;"_"&amp;COLUMNS($V8:X8),'PCDS Schedule'!$L:$L,'PCDS Schedule'!$B:$B),"")</f>
        <v/>
      </c>
      <c r="Y9" t="str">
        <f>IFERROR(_xlfn.XLOOKUP($A9&amp;"_"&amp;COLUMNS($V8:Y8),'PCDS Schedule'!$L:$L,'PCDS Schedule'!$B:$B),"")</f>
        <v/>
      </c>
      <c r="Z9" t="str">
        <f>IFERROR(_xlfn.XLOOKUP($A9&amp;"_"&amp;COLUMNS($V8:Z8),'PCDS Schedule'!$L:$L,'PCDS Schedule'!$B:$B),"")</f>
        <v/>
      </c>
      <c r="AA9" t="str">
        <f>IFERROR(_xlfn.XLOOKUP($A9&amp;"_"&amp;COLUMNS($V8:AA8),'PCDS Schedule'!$L:$L,'PCDS Schedule'!$B:$B),"")</f>
        <v/>
      </c>
      <c r="AB9" t="str">
        <f>IFERROR(_xlfn.XLOOKUP($A9&amp;"_"&amp;COLUMNS($V8:AB8),'PCDS Schedule'!$L:$L,'PCDS Schedule'!$B:$B),"")</f>
        <v/>
      </c>
    </row>
    <row r="10" spans="1:28" ht="409.6" x14ac:dyDescent="0.8">
      <c r="A10" s="20">
        <v>45154</v>
      </c>
      <c r="B10" s="21" t="str">
        <f t="shared" si="0"/>
        <v xml:space="preserve">V1_Hourly Utility Scale Solar shapes
V1_Hourly Wind Shapes
</v>
      </c>
      <c r="C10" s="21" t="str">
        <f t="shared" si="1"/>
        <v xml:space="preserve">V1_    BTM PV 
V1_    BTM Storage
</v>
      </c>
      <c r="D10" s="21"/>
      <c r="E10" s="16"/>
      <c r="F10" s="17" t="str">
        <f>IFERROR(_xlfn.XLOOKUP($A10&amp;"_"&amp;COLUMNS($F9:F9),'PCDS Schedule'!$F:$F,'PCDS Schedule'!$B:$B),"")</f>
        <v>V1_Hourly Utility Scale Solar shapes</v>
      </c>
      <c r="G10" s="17" t="str">
        <f>IFERROR(_xlfn.XLOOKUP($A10&amp;"_"&amp;COLUMNS($F9:G9),'PCDS Schedule'!$F:$F,'PCDS Schedule'!$B:$B),"")</f>
        <v>V1_Hourly Wind Shapes</v>
      </c>
      <c r="H10" s="17" t="str">
        <f>IFERROR(_xlfn.XLOOKUP($A10&amp;"_"&amp;COLUMNS($F9:H9),'PCDS Schedule'!$F:$F,'PCDS Schedule'!$B:$B),"")</f>
        <v/>
      </c>
      <c r="I10" s="17" t="str">
        <f>IFERROR(_xlfn.XLOOKUP($A10&amp;"_"&amp;COLUMNS($F9:I9),'PCDS Schedule'!$F:$F,'PCDS Schedule'!$B:$B),"")</f>
        <v/>
      </c>
      <c r="J10" s="17" t="str">
        <f>IFERROR(_xlfn.XLOOKUP($A10&amp;"_"&amp;COLUMNS($F9:J9),'PCDS Schedule'!$F:$F,'PCDS Schedule'!$B:$B),"")</f>
        <v/>
      </c>
      <c r="K10" s="17" t="str">
        <f>IFERROR(_xlfn.XLOOKUP($A10&amp;"_"&amp;COLUMNS($F9:K9),'PCDS Schedule'!$F:$F,'PCDS Schedule'!$B:$B),"")</f>
        <v/>
      </c>
      <c r="L10" s="17" t="str">
        <f>IFERROR(_xlfn.XLOOKUP($A10&amp;"_"&amp;COLUMNS($F9:L9),'PCDS Schedule'!$F:$F,'PCDS Schedule'!$B:$B),"")</f>
        <v/>
      </c>
      <c r="M10" s="17" t="str">
        <f>IFERROR(_xlfn.XLOOKUP($A10&amp;"_"&amp;COLUMNS($M9:M9),'PCDS Schedule'!$H:$H,'PCDS Schedule'!$B:$B),"")</f>
        <v/>
      </c>
      <c r="N10" s="17" t="str">
        <f>IFERROR(_xlfn.XLOOKUP($A10&amp;"_"&amp;COLUMNS($M9:N9),'PCDS Schedule'!$H:$H,'PCDS Schedule'!$B:$B),"")</f>
        <v/>
      </c>
      <c r="O10" s="17" t="str">
        <f>IFERROR(_xlfn.XLOOKUP($A10&amp;"_"&amp;COLUMNS($M9:O9),'PCDS Schedule'!$H:$H,'PCDS Schedule'!$B:$B),"")</f>
        <v/>
      </c>
      <c r="P10" s="17" t="str">
        <f>IFERROR(_xlfn.XLOOKUP($A10&amp;"_"&amp;COLUMNS($M9:P9),'PCDS Schedule'!$H:$H,'PCDS Schedule'!$B:$B),"")</f>
        <v/>
      </c>
      <c r="Q10" s="17" t="str">
        <f>IFERROR(_xlfn.XLOOKUP($A10&amp;"_"&amp;COLUMNS($Q9:Q9),'PCDS Schedule'!$J:$J,'PCDS Schedule'!$B:$B),"")</f>
        <v/>
      </c>
      <c r="R10" s="17" t="str">
        <f>IFERROR(_xlfn.XLOOKUP($A10&amp;"_"&amp;COLUMNS($Q9:R9),'PCDS Schedule'!$J:$J,'PCDS Schedule'!$B:$B),"")</f>
        <v/>
      </c>
      <c r="S10" s="17" t="str">
        <f>IFERROR(_xlfn.XLOOKUP($A10&amp;"_"&amp;COLUMNS($Q9:S9),'PCDS Schedule'!$J:$J,'PCDS Schedule'!$B:$B),"")</f>
        <v/>
      </c>
      <c r="T10" s="17" t="str">
        <f>IFERROR(_xlfn.XLOOKUP($A10&amp;"_"&amp;COLUMNS($Q9:T9),'PCDS Schedule'!$J:$J,'PCDS Schedule'!$B:$B),"")</f>
        <v/>
      </c>
      <c r="U10" s="17"/>
      <c r="V10" t="str">
        <f>IFERROR(_xlfn.XLOOKUP($A10&amp;"_"&amp;COLUMNS($V9:V9),'PCDS Schedule'!$L:$L,'PCDS Schedule'!$B:$B),"")</f>
        <v xml:space="preserve">V1_    BTM PV </v>
      </c>
      <c r="W10" t="str">
        <f>IFERROR(_xlfn.XLOOKUP($A10&amp;"_"&amp;COLUMNS($V9:W9),'PCDS Schedule'!$L:$L,'PCDS Schedule'!$B:$B),"")</f>
        <v>V1_    BTM Storage</v>
      </c>
      <c r="X10" t="str">
        <f>IFERROR(_xlfn.XLOOKUP($A10&amp;"_"&amp;COLUMNS($V9:X9),'PCDS Schedule'!$L:$L,'PCDS Schedule'!$B:$B),"")</f>
        <v/>
      </c>
      <c r="Y10" t="str">
        <f>IFERROR(_xlfn.XLOOKUP($A10&amp;"_"&amp;COLUMNS($V9:Y9),'PCDS Schedule'!$L:$L,'PCDS Schedule'!$B:$B),"")</f>
        <v/>
      </c>
      <c r="Z10" t="str">
        <f>IFERROR(_xlfn.XLOOKUP($A10&amp;"_"&amp;COLUMNS($V9:Z9),'PCDS Schedule'!$L:$L,'PCDS Schedule'!$B:$B),"")</f>
        <v/>
      </c>
      <c r="AA10" t="str">
        <f>IFERROR(_xlfn.XLOOKUP($A10&amp;"_"&amp;COLUMNS($V9:AA9),'PCDS Schedule'!$L:$L,'PCDS Schedule'!$B:$B),"")</f>
        <v/>
      </c>
      <c r="AB10" t="str">
        <f>IFERROR(_xlfn.XLOOKUP($A10&amp;"_"&amp;COLUMNS($V9:AB9),'PCDS Schedule'!$L:$L,'PCDS Schedule'!$B:$B),"")</f>
        <v/>
      </c>
    </row>
    <row r="11" spans="1:28" ht="409.6" x14ac:dyDescent="0.8">
      <c r="A11" s="20">
        <v>45168</v>
      </c>
      <c r="B11" s="21" t="str">
        <f t="shared" si="0"/>
        <v xml:space="preserve">
V1_Hourly Utility Scale Solar shapes
V1_Hourly Wind Shapes
</v>
      </c>
      <c r="C11" s="21" t="str">
        <f t="shared" si="1"/>
        <v xml:space="preserve">
</v>
      </c>
      <c r="D11" s="21"/>
      <c r="E11" s="16"/>
      <c r="F11" s="17" t="str">
        <f>IFERROR(_xlfn.XLOOKUP($A11&amp;"_"&amp;COLUMNS($F10:F10),'PCDS Schedule'!$F:$F,'PCDS Schedule'!$B:$B),"")</f>
        <v/>
      </c>
      <c r="G11" s="17" t="str">
        <f>IFERROR(_xlfn.XLOOKUP($A11&amp;"_"&amp;COLUMNS($F10:G10),'PCDS Schedule'!$F:$F,'PCDS Schedule'!$B:$B),"")</f>
        <v/>
      </c>
      <c r="H11" s="17" t="str">
        <f>IFERROR(_xlfn.XLOOKUP($A11&amp;"_"&amp;COLUMNS($F10:H10),'PCDS Schedule'!$F:$F,'PCDS Schedule'!$B:$B),"")</f>
        <v/>
      </c>
      <c r="I11" s="17" t="str">
        <f>IFERROR(_xlfn.XLOOKUP($A11&amp;"_"&amp;COLUMNS($F10:I10),'PCDS Schedule'!$F:$F,'PCDS Schedule'!$B:$B),"")</f>
        <v/>
      </c>
      <c r="J11" s="17" t="str">
        <f>IFERROR(_xlfn.XLOOKUP($A11&amp;"_"&amp;COLUMNS($F10:J10),'PCDS Schedule'!$F:$F,'PCDS Schedule'!$B:$B),"")</f>
        <v/>
      </c>
      <c r="K11" s="17" t="str">
        <f>IFERROR(_xlfn.XLOOKUP($A11&amp;"_"&amp;COLUMNS($F10:K10),'PCDS Schedule'!$F:$F,'PCDS Schedule'!$B:$B),"")</f>
        <v/>
      </c>
      <c r="L11" s="17" t="str">
        <f>IFERROR(_xlfn.XLOOKUP($A11&amp;"_"&amp;COLUMNS($F10:L10),'PCDS Schedule'!$F:$F,'PCDS Schedule'!$B:$B),"")</f>
        <v/>
      </c>
      <c r="M11" s="17" t="str">
        <f>IFERROR(_xlfn.XLOOKUP($A11&amp;"_"&amp;COLUMNS($M10:M10),'PCDS Schedule'!$H:$H,'PCDS Schedule'!$B:$B),"")</f>
        <v>V1_Hourly Utility Scale Solar shapes</v>
      </c>
      <c r="N11" s="17" t="str">
        <f>IFERROR(_xlfn.XLOOKUP($A11&amp;"_"&amp;COLUMNS($M10:N10),'PCDS Schedule'!$H:$H,'PCDS Schedule'!$B:$B),"")</f>
        <v>V1_Hourly Wind Shapes</v>
      </c>
      <c r="O11" s="17" t="str">
        <f>IFERROR(_xlfn.XLOOKUP($A11&amp;"_"&amp;COLUMNS($M10:O10),'PCDS Schedule'!$H:$H,'PCDS Schedule'!$B:$B),"")</f>
        <v/>
      </c>
      <c r="P11" s="17" t="str">
        <f>IFERROR(_xlfn.XLOOKUP($A11&amp;"_"&amp;COLUMNS($M10:P10),'PCDS Schedule'!$H:$H,'PCDS Schedule'!$B:$B),"")</f>
        <v/>
      </c>
      <c r="Q11" s="17" t="str">
        <f>IFERROR(_xlfn.XLOOKUP($A11&amp;"_"&amp;COLUMNS($Q10:Q10),'PCDS Schedule'!$J:$J,'PCDS Schedule'!$B:$B),"")</f>
        <v/>
      </c>
      <c r="R11" s="17" t="str">
        <f>IFERROR(_xlfn.XLOOKUP($A11&amp;"_"&amp;COLUMNS($Q10:R10),'PCDS Schedule'!$J:$J,'PCDS Schedule'!$B:$B),"")</f>
        <v/>
      </c>
      <c r="S11" s="17" t="str">
        <f>IFERROR(_xlfn.XLOOKUP($A11&amp;"_"&amp;COLUMNS($Q10:S10),'PCDS Schedule'!$J:$J,'PCDS Schedule'!$B:$B),"")</f>
        <v/>
      </c>
      <c r="T11" s="17" t="str">
        <f>IFERROR(_xlfn.XLOOKUP($A11&amp;"_"&amp;COLUMNS($Q10:T10),'PCDS Schedule'!$J:$J,'PCDS Schedule'!$B:$B),"")</f>
        <v/>
      </c>
      <c r="U11" s="17"/>
      <c r="V11" t="str">
        <f>IFERROR(_xlfn.XLOOKUP($A11&amp;"_"&amp;COLUMNS($V10:V10),'PCDS Schedule'!$L:$L,'PCDS Schedule'!$B:$B),"")</f>
        <v/>
      </c>
      <c r="W11" t="str">
        <f>IFERROR(_xlfn.XLOOKUP($A11&amp;"_"&amp;COLUMNS($V10:W10),'PCDS Schedule'!$L:$L,'PCDS Schedule'!$B:$B),"")</f>
        <v/>
      </c>
      <c r="X11" t="str">
        <f>IFERROR(_xlfn.XLOOKUP($A11&amp;"_"&amp;COLUMNS($V10:X10),'PCDS Schedule'!$L:$L,'PCDS Schedule'!$B:$B),"")</f>
        <v/>
      </c>
      <c r="Y11" t="str">
        <f>IFERROR(_xlfn.XLOOKUP($A11&amp;"_"&amp;COLUMNS($V10:Y10),'PCDS Schedule'!$L:$L,'PCDS Schedule'!$B:$B),"")</f>
        <v/>
      </c>
      <c r="Z11" t="str">
        <f>IFERROR(_xlfn.XLOOKUP($A11&amp;"_"&amp;COLUMNS($V10:Z10),'PCDS Schedule'!$L:$L,'PCDS Schedule'!$B:$B),"")</f>
        <v/>
      </c>
      <c r="AA11" t="str">
        <f>IFERROR(_xlfn.XLOOKUP($A11&amp;"_"&amp;COLUMNS($V10:AA10),'PCDS Schedule'!$L:$L,'PCDS Schedule'!$B:$B),"")</f>
        <v/>
      </c>
      <c r="AB11" t="str">
        <f>IFERROR(_xlfn.XLOOKUP($A11&amp;"_"&amp;COLUMNS($V10:AB10),'PCDS Schedule'!$L:$L,'PCDS Schedule'!$B:$B),"")</f>
        <v/>
      </c>
    </row>
    <row r="12" spans="1:28" ht="409.6" x14ac:dyDescent="0.8">
      <c r="A12" s="20">
        <v>45182</v>
      </c>
      <c r="B12" s="21" t="str">
        <f t="shared" si="0"/>
        <v xml:space="preserve">V1_Thermal Plant Data
V1_     Cycling Data (Start costs, other)
V1_     Min up/down time
V1_     Ramp Rates
</v>
      </c>
      <c r="C12" s="21" t="str">
        <f t="shared" si="1"/>
        <v xml:space="preserve">V1_Hourly Utility Scale Solar shapes
V1_Hourly Wind Shapes
</v>
      </c>
      <c r="D12" s="21"/>
      <c r="E12" s="16"/>
      <c r="F12" s="17" t="str">
        <f>IFERROR(_xlfn.XLOOKUP($A12&amp;"_"&amp;COLUMNS($F11:F11),'PCDS Schedule'!$F:$F,'PCDS Schedule'!$B:$B),"")</f>
        <v>V1_Thermal Plant Data</v>
      </c>
      <c r="G12" s="17" t="str">
        <f>IFERROR(_xlfn.XLOOKUP($A12&amp;"_"&amp;COLUMNS($F11:G11),'PCDS Schedule'!$F:$F,'PCDS Schedule'!$B:$B),"")</f>
        <v>V1_     Cycling Data (Start costs, other)</v>
      </c>
      <c r="H12" s="17" t="str">
        <f>IFERROR(_xlfn.XLOOKUP($A12&amp;"_"&amp;COLUMNS($F11:H11),'PCDS Schedule'!$F:$F,'PCDS Schedule'!$B:$B),"")</f>
        <v>V1_     Min up/down time</v>
      </c>
      <c r="I12" s="17" t="str">
        <f>IFERROR(_xlfn.XLOOKUP($A12&amp;"_"&amp;COLUMNS($F11:I11),'PCDS Schedule'!$F:$F,'PCDS Schedule'!$B:$B),"")</f>
        <v>V1_     Ramp Rates</v>
      </c>
      <c r="J12" s="17" t="str">
        <f>IFERROR(_xlfn.XLOOKUP($A12&amp;"_"&amp;COLUMNS($F11:J11),'PCDS Schedule'!$F:$F,'PCDS Schedule'!$B:$B),"")</f>
        <v/>
      </c>
      <c r="K12" s="17" t="str">
        <f>IFERROR(_xlfn.XLOOKUP($A12&amp;"_"&amp;COLUMNS($F11:K11),'PCDS Schedule'!$F:$F,'PCDS Schedule'!$B:$B),"")</f>
        <v/>
      </c>
      <c r="L12" s="17" t="str">
        <f>IFERROR(_xlfn.XLOOKUP($A12&amp;"_"&amp;COLUMNS($F11:L11),'PCDS Schedule'!$F:$F,'PCDS Schedule'!$B:$B),"")</f>
        <v/>
      </c>
      <c r="M12" s="17" t="str">
        <f>IFERROR(_xlfn.XLOOKUP($A12&amp;"_"&amp;COLUMNS($M11:M11),'PCDS Schedule'!$H:$H,'PCDS Schedule'!$B:$B),"")</f>
        <v/>
      </c>
      <c r="N12" s="17" t="str">
        <f>IFERROR(_xlfn.XLOOKUP($A12&amp;"_"&amp;COLUMNS($M11:N11),'PCDS Schedule'!$H:$H,'PCDS Schedule'!$B:$B),"")</f>
        <v/>
      </c>
      <c r="O12" s="17" t="str">
        <f>IFERROR(_xlfn.XLOOKUP($A12&amp;"_"&amp;COLUMNS($M11:O11),'PCDS Schedule'!$H:$H,'PCDS Schedule'!$B:$B),"")</f>
        <v/>
      </c>
      <c r="P12" s="17" t="str">
        <f>IFERROR(_xlfn.XLOOKUP($A12&amp;"_"&amp;COLUMNS($M11:P11),'PCDS Schedule'!$H:$H,'PCDS Schedule'!$B:$B),"")</f>
        <v/>
      </c>
      <c r="Q12" s="17" t="str">
        <f>IFERROR(_xlfn.XLOOKUP($A12&amp;"_"&amp;COLUMNS($Q11:Q11),'PCDS Schedule'!$J:$J,'PCDS Schedule'!$B:$B),"")</f>
        <v/>
      </c>
      <c r="R12" s="17" t="str">
        <f>IFERROR(_xlfn.XLOOKUP($A12&amp;"_"&amp;COLUMNS($Q11:R11),'PCDS Schedule'!$J:$J,'PCDS Schedule'!$B:$B),"")</f>
        <v/>
      </c>
      <c r="S12" s="17" t="str">
        <f>IFERROR(_xlfn.XLOOKUP($A12&amp;"_"&amp;COLUMNS($Q11:S11),'PCDS Schedule'!$J:$J,'PCDS Schedule'!$B:$B),"")</f>
        <v/>
      </c>
      <c r="T12" s="17" t="str">
        <f>IFERROR(_xlfn.XLOOKUP($A12&amp;"_"&amp;COLUMNS($Q11:T11),'PCDS Schedule'!$J:$J,'PCDS Schedule'!$B:$B),"")</f>
        <v/>
      </c>
      <c r="U12" s="17"/>
      <c r="V12" t="str">
        <f>IFERROR(_xlfn.XLOOKUP($A12&amp;"_"&amp;COLUMNS($V11:V11),'PCDS Schedule'!$L:$L,'PCDS Schedule'!$B:$B),"")</f>
        <v>V1_Hourly Utility Scale Solar shapes</v>
      </c>
      <c r="W12" t="str">
        <f>IFERROR(_xlfn.XLOOKUP($A12&amp;"_"&amp;COLUMNS($V11:W11),'PCDS Schedule'!$L:$L,'PCDS Schedule'!$B:$B),"")</f>
        <v>V1_Hourly Wind Shapes</v>
      </c>
      <c r="X12" t="str">
        <f>IFERROR(_xlfn.XLOOKUP($A12&amp;"_"&amp;COLUMNS($V11:X11),'PCDS Schedule'!$L:$L,'PCDS Schedule'!$B:$B),"")</f>
        <v/>
      </c>
      <c r="Y12" t="str">
        <f>IFERROR(_xlfn.XLOOKUP($A12&amp;"_"&amp;COLUMNS($V11:Y11),'PCDS Schedule'!$L:$L,'PCDS Schedule'!$B:$B),"")</f>
        <v/>
      </c>
      <c r="Z12" t="str">
        <f>IFERROR(_xlfn.XLOOKUP($A12&amp;"_"&amp;COLUMNS($V11:Z11),'PCDS Schedule'!$L:$L,'PCDS Schedule'!$B:$B),"")</f>
        <v/>
      </c>
      <c r="AA12" t="str">
        <f>IFERROR(_xlfn.XLOOKUP($A12&amp;"_"&amp;COLUMNS($V11:AA11),'PCDS Schedule'!$L:$L,'PCDS Schedule'!$B:$B),"")</f>
        <v/>
      </c>
      <c r="AB12" t="str">
        <f>IFERROR(_xlfn.XLOOKUP($A12&amp;"_"&amp;COLUMNS($V11:AB11),'PCDS Schedule'!$L:$L,'PCDS Schedule'!$B:$B),"")</f>
        <v/>
      </c>
    </row>
    <row r="13" spans="1:28" ht="409.6" x14ac:dyDescent="0.8">
      <c r="A13" s="20">
        <v>45196</v>
      </c>
      <c r="B13" s="21" t="str">
        <f t="shared" si="0"/>
        <v xml:space="preserve">V1_     Heat rates
</v>
      </c>
      <c r="C13" s="21" t="str">
        <f t="shared" si="1"/>
        <v xml:space="preserve">V1_Thermal Plant Data
V1_     Cycling Data (Start costs, other)
V1_     Min up/down time
V1_     Ramp Rates
</v>
      </c>
      <c r="D13" s="21"/>
      <c r="E13" s="16"/>
      <c r="F13" s="17" t="str">
        <f>IFERROR(_xlfn.XLOOKUP($A13&amp;"_"&amp;COLUMNS($F12:F12),'PCDS Schedule'!$F:$F,'PCDS Schedule'!$B:$B),"")</f>
        <v>V1_     Heat rates</v>
      </c>
      <c r="G13" s="17" t="str">
        <f>IFERROR(_xlfn.XLOOKUP($A13&amp;"_"&amp;COLUMNS($F12:G12),'PCDS Schedule'!$F:$F,'PCDS Schedule'!$B:$B),"")</f>
        <v/>
      </c>
      <c r="H13" s="17" t="str">
        <f>IFERROR(_xlfn.XLOOKUP($A13&amp;"_"&amp;COLUMNS($F12:H12),'PCDS Schedule'!$F:$F,'PCDS Schedule'!$B:$B),"")</f>
        <v/>
      </c>
      <c r="I13" s="17" t="str">
        <f>IFERROR(_xlfn.XLOOKUP($A13&amp;"_"&amp;COLUMNS($F12:I12),'PCDS Schedule'!$F:$F,'PCDS Schedule'!$B:$B),"")</f>
        <v/>
      </c>
      <c r="J13" s="17" t="str">
        <f>IFERROR(_xlfn.XLOOKUP($A13&amp;"_"&amp;COLUMNS($F12:J12),'PCDS Schedule'!$F:$F,'PCDS Schedule'!$B:$B),"")</f>
        <v/>
      </c>
      <c r="K13" s="17" t="str">
        <f>IFERROR(_xlfn.XLOOKUP($A13&amp;"_"&amp;COLUMNS($F12:K12),'PCDS Schedule'!$F:$F,'PCDS Schedule'!$B:$B),"")</f>
        <v/>
      </c>
      <c r="L13" s="17" t="str">
        <f>IFERROR(_xlfn.XLOOKUP($A13&amp;"_"&amp;COLUMNS($F12:L12),'PCDS Schedule'!$F:$F,'PCDS Schedule'!$B:$B),"")</f>
        <v/>
      </c>
      <c r="M13" s="17" t="str">
        <f>IFERROR(_xlfn.XLOOKUP($A13&amp;"_"&amp;COLUMNS($M12:M12),'PCDS Schedule'!$H:$H,'PCDS Schedule'!$B:$B),"")</f>
        <v/>
      </c>
      <c r="N13" s="17" t="str">
        <f>IFERROR(_xlfn.XLOOKUP($A13&amp;"_"&amp;COLUMNS($M12:N12),'PCDS Schedule'!$H:$H,'PCDS Schedule'!$B:$B),"")</f>
        <v/>
      </c>
      <c r="O13" s="17" t="str">
        <f>IFERROR(_xlfn.XLOOKUP($A13&amp;"_"&amp;COLUMNS($M12:O12),'PCDS Schedule'!$H:$H,'PCDS Schedule'!$B:$B),"")</f>
        <v/>
      </c>
      <c r="P13" s="17" t="str">
        <f>IFERROR(_xlfn.XLOOKUP($A13&amp;"_"&amp;COLUMNS($M12:P12),'PCDS Schedule'!$H:$H,'PCDS Schedule'!$B:$B),"")</f>
        <v/>
      </c>
      <c r="Q13" s="17" t="str">
        <f>IFERROR(_xlfn.XLOOKUP($A13&amp;"_"&amp;COLUMNS($Q12:Q12),'PCDS Schedule'!$J:$J,'PCDS Schedule'!$B:$B),"")</f>
        <v/>
      </c>
      <c r="R13" s="17" t="str">
        <f>IFERROR(_xlfn.XLOOKUP($A13&amp;"_"&amp;COLUMNS($Q12:R12),'PCDS Schedule'!$J:$J,'PCDS Schedule'!$B:$B),"")</f>
        <v/>
      </c>
      <c r="S13" s="17" t="str">
        <f>IFERROR(_xlfn.XLOOKUP($A13&amp;"_"&amp;COLUMNS($Q12:S12),'PCDS Schedule'!$J:$J,'PCDS Schedule'!$B:$B),"")</f>
        <v/>
      </c>
      <c r="T13" s="17" t="str">
        <f>IFERROR(_xlfn.XLOOKUP($A13&amp;"_"&amp;COLUMNS($Q12:T12),'PCDS Schedule'!$J:$J,'PCDS Schedule'!$B:$B),"")</f>
        <v/>
      </c>
      <c r="U13" s="17"/>
      <c r="V13" t="str">
        <f>IFERROR(_xlfn.XLOOKUP($A13&amp;"_"&amp;COLUMNS($V12:V12),'PCDS Schedule'!$L:$L,'PCDS Schedule'!$B:$B),"")</f>
        <v>V1_Thermal Plant Data</v>
      </c>
      <c r="W13" t="str">
        <f>IFERROR(_xlfn.XLOOKUP($A13&amp;"_"&amp;COLUMNS($V12:W12),'PCDS Schedule'!$L:$L,'PCDS Schedule'!$B:$B),"")</f>
        <v>V1_     Cycling Data (Start costs, other)</v>
      </c>
      <c r="X13" t="str">
        <f>IFERROR(_xlfn.XLOOKUP($A13&amp;"_"&amp;COLUMNS($V12:X12),'PCDS Schedule'!$L:$L,'PCDS Schedule'!$B:$B),"")</f>
        <v>V1_     Min up/down time</v>
      </c>
      <c r="Y13" t="str">
        <f>IFERROR(_xlfn.XLOOKUP($A13&amp;"_"&amp;COLUMNS($V12:Y12),'PCDS Schedule'!$L:$L,'PCDS Schedule'!$B:$B),"")</f>
        <v>V1_     Ramp Rates</v>
      </c>
      <c r="Z13" t="str">
        <f>IFERROR(_xlfn.XLOOKUP($A13&amp;"_"&amp;COLUMNS($V12:Z12),'PCDS Schedule'!$L:$L,'PCDS Schedule'!$B:$B),"")</f>
        <v/>
      </c>
      <c r="AA13" t="str">
        <f>IFERROR(_xlfn.XLOOKUP($A13&amp;"_"&amp;COLUMNS($V12:AA12),'PCDS Schedule'!$L:$L,'PCDS Schedule'!$B:$B),"")</f>
        <v/>
      </c>
      <c r="AB13" t="str">
        <f>IFERROR(_xlfn.XLOOKUP($A13&amp;"_"&amp;COLUMNS($V12:AB12),'PCDS Schedule'!$L:$L,'PCDS Schedule'!$B:$B),"")</f>
        <v/>
      </c>
    </row>
    <row r="14" spans="1:28" ht="409.6" x14ac:dyDescent="0.8">
      <c r="A14" s="20">
        <v>45210</v>
      </c>
      <c r="B14" s="21" t="str">
        <f t="shared" si="0"/>
        <v xml:space="preserve">V1_BTM PV Shapes and modeling methodology
V1_FOR
</v>
      </c>
      <c r="C14" s="21" t="str">
        <f t="shared" si="1"/>
        <v xml:space="preserve">V1_     Heat rates
</v>
      </c>
      <c r="D14" s="21"/>
      <c r="E14" s="16"/>
      <c r="F14" s="17" t="str">
        <f>IFERROR(_xlfn.XLOOKUP($A14&amp;"_"&amp;COLUMNS($F13:F13),'PCDS Schedule'!$F:$F,'PCDS Schedule'!$B:$B),"")</f>
        <v>V1_BTM PV Shapes and modeling methodology</v>
      </c>
      <c r="G14" s="17" t="str">
        <f>IFERROR(_xlfn.XLOOKUP($A14&amp;"_"&amp;COLUMNS($F13:G13),'PCDS Schedule'!$F:$F,'PCDS Schedule'!$B:$B),"")</f>
        <v>V1_FOR</v>
      </c>
      <c r="H14" s="17" t="str">
        <f>IFERROR(_xlfn.XLOOKUP($A14&amp;"_"&amp;COLUMNS($F13:H13),'PCDS Schedule'!$F:$F,'PCDS Schedule'!$B:$B),"")</f>
        <v/>
      </c>
      <c r="I14" s="17" t="str">
        <f>IFERROR(_xlfn.XLOOKUP($A14&amp;"_"&amp;COLUMNS($F13:I13),'PCDS Schedule'!$F:$F,'PCDS Schedule'!$B:$B),"")</f>
        <v/>
      </c>
      <c r="J14" s="17" t="str">
        <f>IFERROR(_xlfn.XLOOKUP($A14&amp;"_"&amp;COLUMNS($F13:J13),'PCDS Schedule'!$F:$F,'PCDS Schedule'!$B:$B),"")</f>
        <v/>
      </c>
      <c r="K14" s="17" t="str">
        <f>IFERROR(_xlfn.XLOOKUP($A14&amp;"_"&amp;COLUMNS($F13:K13),'PCDS Schedule'!$F:$F,'PCDS Schedule'!$B:$B),"")</f>
        <v/>
      </c>
      <c r="L14" s="17" t="str">
        <f>IFERROR(_xlfn.XLOOKUP($A14&amp;"_"&amp;COLUMNS($F13:L13),'PCDS Schedule'!$F:$F,'PCDS Schedule'!$B:$B),"")</f>
        <v/>
      </c>
      <c r="M14" s="17" t="str">
        <f>IFERROR(_xlfn.XLOOKUP($A14&amp;"_"&amp;COLUMNS($M13:M13),'PCDS Schedule'!$H:$H,'PCDS Schedule'!$B:$B),"")</f>
        <v/>
      </c>
      <c r="N14" s="17" t="str">
        <f>IFERROR(_xlfn.XLOOKUP($A14&amp;"_"&amp;COLUMNS($M13:N13),'PCDS Schedule'!$H:$H,'PCDS Schedule'!$B:$B),"")</f>
        <v/>
      </c>
      <c r="O14" s="17" t="str">
        <f>IFERROR(_xlfn.XLOOKUP($A14&amp;"_"&amp;COLUMNS($M13:O13),'PCDS Schedule'!$H:$H,'PCDS Schedule'!$B:$B),"")</f>
        <v/>
      </c>
      <c r="P14" s="17" t="str">
        <f>IFERROR(_xlfn.XLOOKUP($A14&amp;"_"&amp;COLUMNS($M13:P13),'PCDS Schedule'!$H:$H,'PCDS Schedule'!$B:$B),"")</f>
        <v/>
      </c>
      <c r="Q14" s="17" t="str">
        <f>IFERROR(_xlfn.XLOOKUP($A14&amp;"_"&amp;COLUMNS($Q13:Q13),'PCDS Schedule'!$J:$J,'PCDS Schedule'!$B:$B),"")</f>
        <v/>
      </c>
      <c r="R14" s="17" t="str">
        <f>IFERROR(_xlfn.XLOOKUP($A14&amp;"_"&amp;COLUMNS($Q13:R13),'PCDS Schedule'!$J:$J,'PCDS Schedule'!$B:$B),"")</f>
        <v/>
      </c>
      <c r="S14" s="17" t="str">
        <f>IFERROR(_xlfn.XLOOKUP($A14&amp;"_"&amp;COLUMNS($Q13:S13),'PCDS Schedule'!$J:$J,'PCDS Schedule'!$B:$B),"")</f>
        <v/>
      </c>
      <c r="T14" s="17" t="str">
        <f>IFERROR(_xlfn.XLOOKUP($A14&amp;"_"&amp;COLUMNS($Q13:T13),'PCDS Schedule'!$J:$J,'PCDS Schedule'!$B:$B),"")</f>
        <v/>
      </c>
      <c r="U14" s="17"/>
      <c r="V14" t="str">
        <f>IFERROR(_xlfn.XLOOKUP($A14&amp;"_"&amp;COLUMNS($V13:V13),'PCDS Schedule'!$L:$L,'PCDS Schedule'!$B:$B),"")</f>
        <v>V1_     Heat rates</v>
      </c>
      <c r="W14" t="str">
        <f>IFERROR(_xlfn.XLOOKUP($A14&amp;"_"&amp;COLUMNS($V13:W13),'PCDS Schedule'!$L:$L,'PCDS Schedule'!$B:$B),"")</f>
        <v/>
      </c>
      <c r="X14" t="str">
        <f>IFERROR(_xlfn.XLOOKUP($A14&amp;"_"&amp;COLUMNS($V13:X13),'PCDS Schedule'!$L:$L,'PCDS Schedule'!$B:$B),"")</f>
        <v/>
      </c>
      <c r="Y14" t="str">
        <f>IFERROR(_xlfn.XLOOKUP($A14&amp;"_"&amp;COLUMNS($V13:Y13),'PCDS Schedule'!$L:$L,'PCDS Schedule'!$B:$B),"")</f>
        <v/>
      </c>
      <c r="Z14" t="str">
        <f>IFERROR(_xlfn.XLOOKUP($A14&amp;"_"&amp;COLUMNS($V13:Z13),'PCDS Schedule'!$L:$L,'PCDS Schedule'!$B:$B),"")</f>
        <v/>
      </c>
      <c r="AA14" t="str">
        <f>IFERROR(_xlfn.XLOOKUP($A14&amp;"_"&amp;COLUMNS($V13:AA13),'PCDS Schedule'!$L:$L,'PCDS Schedule'!$B:$B),"")</f>
        <v/>
      </c>
      <c r="AB14" t="str">
        <f>IFERROR(_xlfn.XLOOKUP($A14&amp;"_"&amp;COLUMNS($V13:AB13),'PCDS Schedule'!$L:$L,'PCDS Schedule'!$B:$B),"")</f>
        <v/>
      </c>
    </row>
    <row r="15" spans="1:28" ht="409.6" x14ac:dyDescent="0.8">
      <c r="A15" s="20">
        <v>45224</v>
      </c>
      <c r="B15" s="21" t="str">
        <f t="shared" si="0"/>
        <v xml:space="preserve">V1_Path definitions/ratings - WECC Paths
V1_Review all interfaces - Non WECC Paths
</v>
      </c>
      <c r="C15" s="21" t="str">
        <f t="shared" si="1"/>
        <v xml:space="preserve">V1_BTM PV Shapes and modeling methodology
V1_FOR
</v>
      </c>
      <c r="D15" s="21"/>
      <c r="E15" s="16"/>
      <c r="F15" s="17" t="str">
        <f>IFERROR(_xlfn.XLOOKUP($A15&amp;"_"&amp;COLUMNS($F14:F14),'PCDS Schedule'!$F:$F,'PCDS Schedule'!$B:$B),"")</f>
        <v>V1_Path definitions/ratings - WECC Paths</v>
      </c>
      <c r="G15" s="17" t="str">
        <f>IFERROR(_xlfn.XLOOKUP($A15&amp;"_"&amp;COLUMNS($F14:G14),'PCDS Schedule'!$F:$F,'PCDS Schedule'!$B:$B),"")</f>
        <v>V1_Review all interfaces - Non WECC Paths</v>
      </c>
      <c r="H15" s="17" t="str">
        <f>IFERROR(_xlfn.XLOOKUP($A15&amp;"_"&amp;COLUMNS($F14:H14),'PCDS Schedule'!$F:$F,'PCDS Schedule'!$B:$B),"")</f>
        <v/>
      </c>
      <c r="I15" s="17" t="str">
        <f>IFERROR(_xlfn.XLOOKUP($A15&amp;"_"&amp;COLUMNS($F14:I14),'PCDS Schedule'!$F:$F,'PCDS Schedule'!$B:$B),"")</f>
        <v/>
      </c>
      <c r="J15" s="17" t="str">
        <f>IFERROR(_xlfn.XLOOKUP($A15&amp;"_"&amp;COLUMNS($F14:J14),'PCDS Schedule'!$F:$F,'PCDS Schedule'!$B:$B),"")</f>
        <v/>
      </c>
      <c r="K15" s="17" t="str">
        <f>IFERROR(_xlfn.XLOOKUP($A15&amp;"_"&amp;COLUMNS($F14:K14),'PCDS Schedule'!$F:$F,'PCDS Schedule'!$B:$B),"")</f>
        <v/>
      </c>
      <c r="L15" s="17" t="str">
        <f>IFERROR(_xlfn.XLOOKUP($A15&amp;"_"&amp;COLUMNS($F14:L14),'PCDS Schedule'!$F:$F,'PCDS Schedule'!$B:$B),"")</f>
        <v/>
      </c>
      <c r="M15" s="17" t="str">
        <f>IFERROR(_xlfn.XLOOKUP($A15&amp;"_"&amp;COLUMNS($M14:M14),'PCDS Schedule'!$H:$H,'PCDS Schedule'!$B:$B),"")</f>
        <v/>
      </c>
      <c r="N15" s="17" t="str">
        <f>IFERROR(_xlfn.XLOOKUP($A15&amp;"_"&amp;COLUMNS($M14:N14),'PCDS Schedule'!$H:$H,'PCDS Schedule'!$B:$B),"")</f>
        <v/>
      </c>
      <c r="O15" s="17" t="str">
        <f>IFERROR(_xlfn.XLOOKUP($A15&amp;"_"&amp;COLUMNS($M14:O14),'PCDS Schedule'!$H:$H,'PCDS Schedule'!$B:$B),"")</f>
        <v/>
      </c>
      <c r="P15" s="17" t="str">
        <f>IFERROR(_xlfn.XLOOKUP($A15&amp;"_"&amp;COLUMNS($M14:P14),'PCDS Schedule'!$H:$H,'PCDS Schedule'!$B:$B),"")</f>
        <v/>
      </c>
      <c r="Q15" s="17" t="str">
        <f>IFERROR(_xlfn.XLOOKUP($A15&amp;"_"&amp;COLUMNS($Q14:Q14),'PCDS Schedule'!$J:$J,'PCDS Schedule'!$B:$B),"")</f>
        <v/>
      </c>
      <c r="R15" s="17" t="str">
        <f>IFERROR(_xlfn.XLOOKUP($A15&amp;"_"&amp;COLUMNS($Q14:R14),'PCDS Schedule'!$J:$J,'PCDS Schedule'!$B:$B),"")</f>
        <v/>
      </c>
      <c r="S15" s="17" t="str">
        <f>IFERROR(_xlfn.XLOOKUP($A15&amp;"_"&amp;COLUMNS($Q14:S14),'PCDS Schedule'!$J:$J,'PCDS Schedule'!$B:$B),"")</f>
        <v/>
      </c>
      <c r="T15" s="17" t="str">
        <f>IFERROR(_xlfn.XLOOKUP($A15&amp;"_"&amp;COLUMNS($Q14:T14),'PCDS Schedule'!$J:$J,'PCDS Schedule'!$B:$B),"")</f>
        <v/>
      </c>
      <c r="U15" s="17"/>
      <c r="V15" t="str">
        <f>IFERROR(_xlfn.XLOOKUP($A15&amp;"_"&amp;COLUMNS($V14:V14),'PCDS Schedule'!$L:$L,'PCDS Schedule'!$B:$B),"")</f>
        <v>V1_BTM PV Shapes and modeling methodology</v>
      </c>
      <c r="W15" t="str">
        <f>IFERROR(_xlfn.XLOOKUP($A15&amp;"_"&amp;COLUMNS($V14:W14),'PCDS Schedule'!$L:$L,'PCDS Schedule'!$B:$B),"")</f>
        <v>V1_FOR</v>
      </c>
      <c r="X15" t="str">
        <f>IFERROR(_xlfn.XLOOKUP($A15&amp;"_"&amp;COLUMNS($V14:X14),'PCDS Schedule'!$L:$L,'PCDS Schedule'!$B:$B),"")</f>
        <v/>
      </c>
      <c r="Y15" t="str">
        <f>IFERROR(_xlfn.XLOOKUP($A15&amp;"_"&amp;COLUMNS($V14:Y14),'PCDS Schedule'!$L:$L,'PCDS Schedule'!$B:$B),"")</f>
        <v/>
      </c>
      <c r="Z15" t="str">
        <f>IFERROR(_xlfn.XLOOKUP($A15&amp;"_"&amp;COLUMNS($V14:Z14),'PCDS Schedule'!$L:$L,'PCDS Schedule'!$B:$B),"")</f>
        <v/>
      </c>
      <c r="AA15" t="str">
        <f>IFERROR(_xlfn.XLOOKUP($A15&amp;"_"&amp;COLUMNS($V14:AA14),'PCDS Schedule'!$L:$L,'PCDS Schedule'!$B:$B),"")</f>
        <v/>
      </c>
      <c r="AB15" t="str">
        <f>IFERROR(_xlfn.XLOOKUP($A15&amp;"_"&amp;COLUMNS($V14:AB14),'PCDS Schedule'!$L:$L,'PCDS Schedule'!$B:$B),"")</f>
        <v/>
      </c>
    </row>
    <row r="16" spans="1:28" ht="409.6" x14ac:dyDescent="0.8">
      <c r="A16" s="20">
        <v>45238</v>
      </c>
      <c r="B16" s="21" t="str">
        <f t="shared" si="0"/>
        <v xml:space="preserve">V1_Transmission Nomograms
V1_EPE and TEPC load and generation balance nomograms
</v>
      </c>
      <c r="C16" s="21" t="str">
        <f t="shared" si="1"/>
        <v xml:space="preserve">V1_Path definitions/ratings - WECC Paths
V1_Review all interfaces - Non WECC Paths
</v>
      </c>
      <c r="D16" s="21"/>
      <c r="E16" s="16"/>
      <c r="F16" s="17" t="str">
        <f>IFERROR(_xlfn.XLOOKUP($A16&amp;"_"&amp;COLUMNS($F15:F15),'PCDS Schedule'!$F:$F,'PCDS Schedule'!$B:$B),"")</f>
        <v>V1_Transmission Nomograms</v>
      </c>
      <c r="G16" s="17" t="str">
        <f>IFERROR(_xlfn.XLOOKUP($A16&amp;"_"&amp;COLUMNS($F15:G15),'PCDS Schedule'!$F:$F,'PCDS Schedule'!$B:$B),"")</f>
        <v>V1_EPE and TEPC load and generation balance nomograms</v>
      </c>
      <c r="H16" s="17" t="str">
        <f>IFERROR(_xlfn.XLOOKUP($A16&amp;"_"&amp;COLUMNS($F15:H15),'PCDS Schedule'!$F:$F,'PCDS Schedule'!$B:$B),"")</f>
        <v/>
      </c>
      <c r="I16" s="17" t="str">
        <f>IFERROR(_xlfn.XLOOKUP($A16&amp;"_"&amp;COLUMNS($F15:I15),'PCDS Schedule'!$F:$F,'PCDS Schedule'!$B:$B),"")</f>
        <v/>
      </c>
      <c r="J16" s="17" t="str">
        <f>IFERROR(_xlfn.XLOOKUP($A16&amp;"_"&amp;COLUMNS($F15:J15),'PCDS Schedule'!$F:$F,'PCDS Schedule'!$B:$B),"")</f>
        <v/>
      </c>
      <c r="K16" s="17" t="str">
        <f>IFERROR(_xlfn.XLOOKUP($A16&amp;"_"&amp;COLUMNS($F15:K15),'PCDS Schedule'!$F:$F,'PCDS Schedule'!$B:$B),"")</f>
        <v/>
      </c>
      <c r="L16" s="17" t="str">
        <f>IFERROR(_xlfn.XLOOKUP($A16&amp;"_"&amp;COLUMNS($F15:L15),'PCDS Schedule'!$F:$F,'PCDS Schedule'!$B:$B),"")</f>
        <v/>
      </c>
      <c r="M16" s="17" t="str">
        <f>IFERROR(_xlfn.XLOOKUP($A16&amp;"_"&amp;COLUMNS($M15:M15),'PCDS Schedule'!$H:$H,'PCDS Schedule'!$B:$B),"")</f>
        <v/>
      </c>
      <c r="N16" s="17" t="str">
        <f>IFERROR(_xlfn.XLOOKUP($A16&amp;"_"&amp;COLUMNS($M15:N15),'PCDS Schedule'!$H:$H,'PCDS Schedule'!$B:$B),"")</f>
        <v/>
      </c>
      <c r="O16" s="17" t="str">
        <f>IFERROR(_xlfn.XLOOKUP($A16&amp;"_"&amp;COLUMNS($M15:O15),'PCDS Schedule'!$H:$H,'PCDS Schedule'!$B:$B),"")</f>
        <v/>
      </c>
      <c r="P16" s="17" t="str">
        <f>IFERROR(_xlfn.XLOOKUP($A16&amp;"_"&amp;COLUMNS($M15:P15),'PCDS Schedule'!$H:$H,'PCDS Schedule'!$B:$B),"")</f>
        <v/>
      </c>
      <c r="Q16" s="17" t="str">
        <f>IFERROR(_xlfn.XLOOKUP($A16&amp;"_"&amp;COLUMNS($Q15:Q15),'PCDS Schedule'!$J:$J,'PCDS Schedule'!$B:$B),"")</f>
        <v/>
      </c>
      <c r="R16" s="17" t="str">
        <f>IFERROR(_xlfn.XLOOKUP($A16&amp;"_"&amp;COLUMNS($Q15:R15),'PCDS Schedule'!$J:$J,'PCDS Schedule'!$B:$B),"")</f>
        <v/>
      </c>
      <c r="S16" s="17" t="str">
        <f>IFERROR(_xlfn.XLOOKUP($A16&amp;"_"&amp;COLUMNS($Q15:S15),'PCDS Schedule'!$J:$J,'PCDS Schedule'!$B:$B),"")</f>
        <v/>
      </c>
      <c r="T16" s="17" t="str">
        <f>IFERROR(_xlfn.XLOOKUP($A16&amp;"_"&amp;COLUMNS($Q15:T15),'PCDS Schedule'!$J:$J,'PCDS Schedule'!$B:$B),"")</f>
        <v/>
      </c>
      <c r="U16" s="17"/>
      <c r="V16" t="str">
        <f>IFERROR(_xlfn.XLOOKUP($A16&amp;"_"&amp;COLUMNS($V15:V15),'PCDS Schedule'!$L:$L,'PCDS Schedule'!$B:$B),"")</f>
        <v>V1_Path definitions/ratings - WECC Paths</v>
      </c>
      <c r="W16" t="str">
        <f>IFERROR(_xlfn.XLOOKUP($A16&amp;"_"&amp;COLUMNS($V15:W15),'PCDS Schedule'!$L:$L,'PCDS Schedule'!$B:$B),"")</f>
        <v>V1_Review all interfaces - Non WECC Paths</v>
      </c>
      <c r="X16" t="str">
        <f>IFERROR(_xlfn.XLOOKUP($A16&amp;"_"&amp;COLUMNS($V15:X15),'PCDS Schedule'!$L:$L,'PCDS Schedule'!$B:$B),"")</f>
        <v/>
      </c>
      <c r="Y16" t="str">
        <f>IFERROR(_xlfn.XLOOKUP($A16&amp;"_"&amp;COLUMNS($V15:Y15),'PCDS Schedule'!$L:$L,'PCDS Schedule'!$B:$B),"")</f>
        <v/>
      </c>
      <c r="Z16" t="str">
        <f>IFERROR(_xlfn.XLOOKUP($A16&amp;"_"&amp;COLUMNS($V15:Z15),'PCDS Schedule'!$L:$L,'PCDS Schedule'!$B:$B),"")</f>
        <v/>
      </c>
      <c r="AA16" t="str">
        <f>IFERROR(_xlfn.XLOOKUP($A16&amp;"_"&amp;COLUMNS($V15:AA15),'PCDS Schedule'!$L:$L,'PCDS Schedule'!$B:$B),"")</f>
        <v/>
      </c>
      <c r="AB16" t="str">
        <f>IFERROR(_xlfn.XLOOKUP($A16&amp;"_"&amp;COLUMNS($V15:AB15),'PCDS Schedule'!$L:$L,'PCDS Schedule'!$B:$B),"")</f>
        <v/>
      </c>
    </row>
    <row r="17" spans="1:28" ht="409.6" x14ac:dyDescent="0.8">
      <c r="A17" s="20">
        <v>45252</v>
      </c>
      <c r="B17" s="21" t="str">
        <f t="shared" si="0"/>
        <v xml:space="preserve">V1_Wheeling Rates (from utility tariffs)
</v>
      </c>
      <c r="C17" s="21" t="str">
        <f t="shared" si="1"/>
        <v xml:space="preserve">V1_Transmission Nomograms
V1_EPE and TEPC load and generation balance nomograms
</v>
      </c>
      <c r="D17" s="21"/>
      <c r="E17" s="16"/>
      <c r="F17" s="17" t="str">
        <f>IFERROR(_xlfn.XLOOKUP($A17&amp;"_"&amp;COLUMNS($F16:F16),'PCDS Schedule'!$F:$F,'PCDS Schedule'!$B:$B),"")</f>
        <v>V1_Wheeling Rates (from utility tariffs)</v>
      </c>
      <c r="G17" s="17" t="str">
        <f>IFERROR(_xlfn.XLOOKUP($A17&amp;"_"&amp;COLUMNS($F16:G16),'PCDS Schedule'!$F:$F,'PCDS Schedule'!$B:$B),"")</f>
        <v/>
      </c>
      <c r="H17" s="17" t="str">
        <f>IFERROR(_xlfn.XLOOKUP($A17&amp;"_"&amp;COLUMNS($F16:H16),'PCDS Schedule'!$F:$F,'PCDS Schedule'!$B:$B),"")</f>
        <v/>
      </c>
      <c r="I17" s="17" t="str">
        <f>IFERROR(_xlfn.XLOOKUP($A17&amp;"_"&amp;COLUMNS($F16:I16),'PCDS Schedule'!$F:$F,'PCDS Schedule'!$B:$B),"")</f>
        <v/>
      </c>
      <c r="J17" s="17" t="str">
        <f>IFERROR(_xlfn.XLOOKUP($A17&amp;"_"&amp;COLUMNS($F16:J16),'PCDS Schedule'!$F:$F,'PCDS Schedule'!$B:$B),"")</f>
        <v/>
      </c>
      <c r="K17" s="17" t="str">
        <f>IFERROR(_xlfn.XLOOKUP($A17&amp;"_"&amp;COLUMNS($F16:K16),'PCDS Schedule'!$F:$F,'PCDS Schedule'!$B:$B),"")</f>
        <v/>
      </c>
      <c r="L17" s="17" t="str">
        <f>IFERROR(_xlfn.XLOOKUP($A17&amp;"_"&amp;COLUMNS($F16:L16),'PCDS Schedule'!$F:$F,'PCDS Schedule'!$B:$B),"")</f>
        <v/>
      </c>
      <c r="M17" s="17" t="str">
        <f>IFERROR(_xlfn.XLOOKUP($A17&amp;"_"&amp;COLUMNS($M16:M16),'PCDS Schedule'!$H:$H,'PCDS Schedule'!$B:$B),"")</f>
        <v/>
      </c>
      <c r="N17" s="17" t="str">
        <f>IFERROR(_xlfn.XLOOKUP($A17&amp;"_"&amp;COLUMNS($M16:N16),'PCDS Schedule'!$H:$H,'PCDS Schedule'!$B:$B),"")</f>
        <v/>
      </c>
      <c r="O17" s="17" t="str">
        <f>IFERROR(_xlfn.XLOOKUP($A17&amp;"_"&amp;COLUMNS($M16:O16),'PCDS Schedule'!$H:$H,'PCDS Schedule'!$B:$B),"")</f>
        <v/>
      </c>
      <c r="P17" s="17" t="str">
        <f>IFERROR(_xlfn.XLOOKUP($A17&amp;"_"&amp;COLUMNS($M16:P16),'PCDS Schedule'!$H:$H,'PCDS Schedule'!$B:$B),"")</f>
        <v/>
      </c>
      <c r="Q17" s="17" t="str">
        <f>IFERROR(_xlfn.XLOOKUP($A17&amp;"_"&amp;COLUMNS($Q16:Q16),'PCDS Schedule'!$J:$J,'PCDS Schedule'!$B:$B),"")</f>
        <v/>
      </c>
      <c r="R17" s="17" t="str">
        <f>IFERROR(_xlfn.XLOOKUP($A17&amp;"_"&amp;COLUMNS($Q16:R16),'PCDS Schedule'!$J:$J,'PCDS Schedule'!$B:$B),"")</f>
        <v/>
      </c>
      <c r="S17" s="17" t="str">
        <f>IFERROR(_xlfn.XLOOKUP($A17&amp;"_"&amp;COLUMNS($Q16:S16),'PCDS Schedule'!$J:$J,'PCDS Schedule'!$B:$B),"")</f>
        <v/>
      </c>
      <c r="T17" s="17" t="str">
        <f>IFERROR(_xlfn.XLOOKUP($A17&amp;"_"&amp;COLUMNS($Q16:T16),'PCDS Schedule'!$J:$J,'PCDS Schedule'!$B:$B),"")</f>
        <v/>
      </c>
      <c r="U17" s="17"/>
      <c r="V17" t="str">
        <f>IFERROR(_xlfn.XLOOKUP($A17&amp;"_"&amp;COLUMNS($V16:V16),'PCDS Schedule'!$L:$L,'PCDS Schedule'!$B:$B),"")</f>
        <v>V1_Transmission Nomograms</v>
      </c>
      <c r="W17" t="str">
        <f>IFERROR(_xlfn.XLOOKUP($A17&amp;"_"&amp;COLUMNS($V16:W16),'PCDS Schedule'!$L:$L,'PCDS Schedule'!$B:$B),"")</f>
        <v>V1_EPE and TEPC load and generation balance nomograms</v>
      </c>
      <c r="X17" t="str">
        <f>IFERROR(_xlfn.XLOOKUP($A17&amp;"_"&amp;COLUMNS($V16:X16),'PCDS Schedule'!$L:$L,'PCDS Schedule'!$B:$B),"")</f>
        <v/>
      </c>
      <c r="Y17" t="str">
        <f>IFERROR(_xlfn.XLOOKUP($A17&amp;"_"&amp;COLUMNS($V16:Y16),'PCDS Schedule'!$L:$L,'PCDS Schedule'!$B:$B),"")</f>
        <v/>
      </c>
      <c r="Z17" t="str">
        <f>IFERROR(_xlfn.XLOOKUP($A17&amp;"_"&amp;COLUMNS($V16:Z16),'PCDS Schedule'!$L:$L,'PCDS Schedule'!$B:$B),"")</f>
        <v/>
      </c>
      <c r="AA17" t="str">
        <f>IFERROR(_xlfn.XLOOKUP($A17&amp;"_"&amp;COLUMNS($V16:AA16),'PCDS Schedule'!$L:$L,'PCDS Schedule'!$B:$B),"")</f>
        <v/>
      </c>
      <c r="AB17" t="str">
        <f>IFERROR(_xlfn.XLOOKUP($A17&amp;"_"&amp;COLUMNS($V16:AB16),'PCDS Schedule'!$L:$L,'PCDS Schedule'!$B:$B),"")</f>
        <v/>
      </c>
    </row>
    <row r="18" spans="1:28" ht="409.6" x14ac:dyDescent="0.8">
      <c r="A18" s="20">
        <v>45266</v>
      </c>
      <c r="B18" s="21" t="str">
        <f t="shared" si="0"/>
        <v xml:space="preserve">
V1_Wheeling Rates (from utility tariffs)
</v>
      </c>
      <c r="C18" s="21" t="str">
        <f t="shared" si="1"/>
        <v xml:space="preserve">
</v>
      </c>
      <c r="D18" s="21"/>
      <c r="E18" s="16"/>
      <c r="F18" s="17" t="str">
        <f>IFERROR(_xlfn.XLOOKUP($A18&amp;"_"&amp;COLUMNS($F17:F17),'PCDS Schedule'!$F:$F,'PCDS Schedule'!$B:$B),"")</f>
        <v/>
      </c>
      <c r="G18" s="17" t="str">
        <f>IFERROR(_xlfn.XLOOKUP($A18&amp;"_"&amp;COLUMNS($F17:G17),'PCDS Schedule'!$F:$F,'PCDS Schedule'!$B:$B),"")</f>
        <v/>
      </c>
      <c r="H18" s="17" t="str">
        <f>IFERROR(_xlfn.XLOOKUP($A18&amp;"_"&amp;COLUMNS($F17:H17),'PCDS Schedule'!$F:$F,'PCDS Schedule'!$B:$B),"")</f>
        <v/>
      </c>
      <c r="I18" s="17" t="str">
        <f>IFERROR(_xlfn.XLOOKUP($A18&amp;"_"&amp;COLUMNS($F17:I17),'PCDS Schedule'!$F:$F,'PCDS Schedule'!$B:$B),"")</f>
        <v/>
      </c>
      <c r="J18" s="17" t="str">
        <f>IFERROR(_xlfn.XLOOKUP($A18&amp;"_"&amp;COLUMNS($F17:J17),'PCDS Schedule'!$F:$F,'PCDS Schedule'!$B:$B),"")</f>
        <v/>
      </c>
      <c r="K18" s="17" t="str">
        <f>IFERROR(_xlfn.XLOOKUP($A18&amp;"_"&amp;COLUMNS($F17:K17),'PCDS Schedule'!$F:$F,'PCDS Schedule'!$B:$B),"")</f>
        <v/>
      </c>
      <c r="L18" s="17" t="str">
        <f>IFERROR(_xlfn.XLOOKUP($A18&amp;"_"&amp;COLUMNS($F17:L17),'PCDS Schedule'!$F:$F,'PCDS Schedule'!$B:$B),"")</f>
        <v/>
      </c>
      <c r="M18" s="17" t="str">
        <f>IFERROR(_xlfn.XLOOKUP($A18&amp;"_"&amp;COLUMNS($M17:M17),'PCDS Schedule'!$H:$H,'PCDS Schedule'!$B:$B),"")</f>
        <v>V1_Wheeling Rates (from utility tariffs)</v>
      </c>
      <c r="N18" s="17" t="str">
        <f>IFERROR(_xlfn.XLOOKUP($A18&amp;"_"&amp;COLUMNS($M17:N17),'PCDS Schedule'!$H:$H,'PCDS Schedule'!$B:$B),"")</f>
        <v/>
      </c>
      <c r="O18" s="17" t="str">
        <f>IFERROR(_xlfn.XLOOKUP($A18&amp;"_"&amp;COLUMNS($M17:O17),'PCDS Schedule'!$H:$H,'PCDS Schedule'!$B:$B),"")</f>
        <v/>
      </c>
      <c r="P18" s="17" t="str">
        <f>IFERROR(_xlfn.XLOOKUP($A18&amp;"_"&amp;COLUMNS($M17:P17),'PCDS Schedule'!$H:$H,'PCDS Schedule'!$B:$B),"")</f>
        <v/>
      </c>
      <c r="Q18" s="17" t="str">
        <f>IFERROR(_xlfn.XLOOKUP($A18&amp;"_"&amp;COLUMNS($Q17:Q17),'PCDS Schedule'!$J:$J,'PCDS Schedule'!$B:$B),"")</f>
        <v/>
      </c>
      <c r="R18" s="17" t="str">
        <f>IFERROR(_xlfn.XLOOKUP($A18&amp;"_"&amp;COLUMNS($Q17:R17),'PCDS Schedule'!$J:$J,'PCDS Schedule'!$B:$B),"")</f>
        <v/>
      </c>
      <c r="S18" s="17" t="str">
        <f>IFERROR(_xlfn.XLOOKUP($A18&amp;"_"&amp;COLUMNS($Q17:S17),'PCDS Schedule'!$J:$J,'PCDS Schedule'!$B:$B),"")</f>
        <v/>
      </c>
      <c r="T18" s="17" t="str">
        <f>IFERROR(_xlfn.XLOOKUP($A18&amp;"_"&amp;COLUMNS($Q17:T17),'PCDS Schedule'!$J:$J,'PCDS Schedule'!$B:$B),"")</f>
        <v/>
      </c>
      <c r="U18" s="17"/>
      <c r="V18" t="str">
        <f>IFERROR(_xlfn.XLOOKUP($A18&amp;"_"&amp;COLUMNS($V17:V17),'PCDS Schedule'!$L:$L,'PCDS Schedule'!$B:$B),"")</f>
        <v/>
      </c>
      <c r="W18" t="str">
        <f>IFERROR(_xlfn.XLOOKUP($A18&amp;"_"&amp;COLUMNS($V17:W17),'PCDS Schedule'!$L:$L,'PCDS Schedule'!$B:$B),"")</f>
        <v/>
      </c>
      <c r="X18" t="str">
        <f>IFERROR(_xlfn.XLOOKUP($A18&amp;"_"&amp;COLUMNS($V17:X17),'PCDS Schedule'!$L:$L,'PCDS Schedule'!$B:$B),"")</f>
        <v/>
      </c>
      <c r="Y18" t="str">
        <f>IFERROR(_xlfn.XLOOKUP($A18&amp;"_"&amp;COLUMNS($V17:Y17),'PCDS Schedule'!$L:$L,'PCDS Schedule'!$B:$B),"")</f>
        <v/>
      </c>
      <c r="Z18" t="str">
        <f>IFERROR(_xlfn.XLOOKUP($A18&amp;"_"&amp;COLUMNS($V17:Z17),'PCDS Schedule'!$L:$L,'PCDS Schedule'!$B:$B),"")</f>
        <v/>
      </c>
      <c r="AA18" t="str">
        <f>IFERROR(_xlfn.XLOOKUP($A18&amp;"_"&amp;COLUMNS($V17:AA17),'PCDS Schedule'!$L:$L,'PCDS Schedule'!$B:$B),"")</f>
        <v/>
      </c>
      <c r="AB18" t="str">
        <f>IFERROR(_xlfn.XLOOKUP($A18&amp;"_"&amp;COLUMNS($V17:AB17),'PCDS Schedule'!$L:$L,'PCDS Schedule'!$B:$B),"")</f>
        <v/>
      </c>
    </row>
    <row r="19" spans="1:28" ht="409.6" x14ac:dyDescent="0.8">
      <c r="A19" s="20">
        <v>45280</v>
      </c>
      <c r="B19" s="21" t="str">
        <f t="shared" si="0"/>
        <v xml:space="preserve">V1_Deflator/Inflator rates
V2_     Natural Gas Prices
V2_     Coal Prices
V2_     Uranium Prices
V2_     Other fuels Prices
V2_Deflator/Inflator rates
</v>
      </c>
      <c r="C19" s="21" t="str">
        <f t="shared" si="1"/>
        <v xml:space="preserve">V1_Wheeling Rates (from utility tariffs)
</v>
      </c>
      <c r="D19" s="21"/>
      <c r="E19" s="16"/>
      <c r="F19" s="17" t="str">
        <f>IFERROR(_xlfn.XLOOKUP($A19&amp;"_"&amp;COLUMNS($F18:F18),'PCDS Schedule'!$F:$F,'PCDS Schedule'!$B:$B),"")</f>
        <v>V1_Deflator/Inflator rates</v>
      </c>
      <c r="G19" s="17" t="str">
        <f>IFERROR(_xlfn.XLOOKUP($A19&amp;"_"&amp;COLUMNS($F18:G18),'PCDS Schedule'!$F:$F,'PCDS Schedule'!$B:$B),"")</f>
        <v>V2_     Natural Gas Prices</v>
      </c>
      <c r="H19" s="17" t="str">
        <f>IFERROR(_xlfn.XLOOKUP($A19&amp;"_"&amp;COLUMNS($F18:H18),'PCDS Schedule'!$F:$F,'PCDS Schedule'!$B:$B),"")</f>
        <v>V2_     Coal Prices</v>
      </c>
      <c r="I19" s="17" t="str">
        <f>IFERROR(_xlfn.XLOOKUP($A19&amp;"_"&amp;COLUMNS($F18:I18),'PCDS Schedule'!$F:$F,'PCDS Schedule'!$B:$B),"")</f>
        <v>V2_     Uranium Prices</v>
      </c>
      <c r="J19" s="17" t="str">
        <f>IFERROR(_xlfn.XLOOKUP($A19&amp;"_"&amp;COLUMNS($F18:J18),'PCDS Schedule'!$F:$F,'PCDS Schedule'!$B:$B),"")</f>
        <v>V2_     Other fuels Prices</v>
      </c>
      <c r="K19" s="17" t="str">
        <f>IFERROR(_xlfn.XLOOKUP($A19&amp;"_"&amp;COLUMNS($F18:K18),'PCDS Schedule'!$F:$F,'PCDS Schedule'!$B:$B),"")</f>
        <v>V2_Deflator/Inflator rates</v>
      </c>
      <c r="L19" s="17" t="str">
        <f>IFERROR(_xlfn.XLOOKUP($A19&amp;"_"&amp;COLUMNS($F18:L18),'PCDS Schedule'!$F:$F,'PCDS Schedule'!$B:$B),"")</f>
        <v/>
      </c>
      <c r="M19" s="17" t="str">
        <f>IFERROR(_xlfn.XLOOKUP($A19&amp;"_"&amp;COLUMNS($M18:M18),'PCDS Schedule'!$H:$H,'PCDS Schedule'!$B:$B),"")</f>
        <v/>
      </c>
      <c r="N19" s="17" t="str">
        <f>IFERROR(_xlfn.XLOOKUP($A19&amp;"_"&amp;COLUMNS($M18:N18),'PCDS Schedule'!$H:$H,'PCDS Schedule'!$B:$B),"")</f>
        <v/>
      </c>
      <c r="O19" s="17" t="str">
        <f>IFERROR(_xlfn.XLOOKUP($A19&amp;"_"&amp;COLUMNS($M18:O18),'PCDS Schedule'!$H:$H,'PCDS Schedule'!$B:$B),"")</f>
        <v/>
      </c>
      <c r="P19" s="17" t="str">
        <f>IFERROR(_xlfn.XLOOKUP($A19&amp;"_"&amp;COLUMNS($M18:P18),'PCDS Schedule'!$H:$H,'PCDS Schedule'!$B:$B),"")</f>
        <v/>
      </c>
      <c r="Q19" s="17" t="str">
        <f>IFERROR(_xlfn.XLOOKUP($A19&amp;"_"&amp;COLUMNS($Q18:Q18),'PCDS Schedule'!$J:$J,'PCDS Schedule'!$B:$B),"")</f>
        <v/>
      </c>
      <c r="R19" s="17" t="str">
        <f>IFERROR(_xlfn.XLOOKUP($A19&amp;"_"&amp;COLUMNS($Q18:R18),'PCDS Schedule'!$J:$J,'PCDS Schedule'!$B:$B),"")</f>
        <v/>
      </c>
      <c r="S19" s="17" t="str">
        <f>IFERROR(_xlfn.XLOOKUP($A19&amp;"_"&amp;COLUMNS($Q18:S18),'PCDS Schedule'!$J:$J,'PCDS Schedule'!$B:$B),"")</f>
        <v/>
      </c>
      <c r="T19" s="17" t="str">
        <f>IFERROR(_xlfn.XLOOKUP($A19&amp;"_"&amp;COLUMNS($Q18:T18),'PCDS Schedule'!$J:$J,'PCDS Schedule'!$B:$B),"")</f>
        <v/>
      </c>
      <c r="U19" s="17"/>
      <c r="V19" t="str">
        <f>IFERROR(_xlfn.XLOOKUP($A19&amp;"_"&amp;COLUMNS($V18:V18),'PCDS Schedule'!$L:$L,'PCDS Schedule'!$B:$B),"")</f>
        <v>V1_Wheeling Rates (from utility tariffs)</v>
      </c>
      <c r="W19" t="str">
        <f>IFERROR(_xlfn.XLOOKUP($A19&amp;"_"&amp;COLUMNS($V18:W18),'PCDS Schedule'!$L:$L,'PCDS Schedule'!$B:$B),"")</f>
        <v/>
      </c>
      <c r="X19" t="str">
        <f>IFERROR(_xlfn.XLOOKUP($A19&amp;"_"&amp;COLUMNS($V18:X18),'PCDS Schedule'!$L:$L,'PCDS Schedule'!$B:$B),"")</f>
        <v/>
      </c>
      <c r="Y19" t="str">
        <f>IFERROR(_xlfn.XLOOKUP($A19&amp;"_"&amp;COLUMNS($V18:Y18),'PCDS Schedule'!$L:$L,'PCDS Schedule'!$B:$B),"")</f>
        <v/>
      </c>
      <c r="Z19" t="str">
        <f>IFERROR(_xlfn.XLOOKUP($A19&amp;"_"&amp;COLUMNS($V18:Z18),'PCDS Schedule'!$L:$L,'PCDS Schedule'!$B:$B),"")</f>
        <v/>
      </c>
      <c r="AA19" t="str">
        <f>IFERROR(_xlfn.XLOOKUP($A19&amp;"_"&amp;COLUMNS($V18:AA18),'PCDS Schedule'!$L:$L,'PCDS Schedule'!$B:$B),"")</f>
        <v/>
      </c>
      <c r="AB19" t="str">
        <f>IFERROR(_xlfn.XLOOKUP($A19&amp;"_"&amp;COLUMNS($V18:AB18),'PCDS Schedule'!$L:$L,'PCDS Schedule'!$B:$B),"")</f>
        <v/>
      </c>
    </row>
    <row r="20" spans="1:28" ht="409.6" x14ac:dyDescent="0.8">
      <c r="A20" s="20">
        <v>45294</v>
      </c>
      <c r="B20" s="21" t="str">
        <f t="shared" si="0"/>
        <v xml:space="preserve">V2_Path definitions/ratings - WECC Paths
V1_Deflator/Inflator rates
V2_     Natural Gas Prices
V2_     Coal Prices
V2_     Uranium Prices
</v>
      </c>
      <c r="C20" s="21" t="str">
        <f t="shared" si="1"/>
        <v xml:space="preserve">
</v>
      </c>
      <c r="D20" s="21"/>
      <c r="E20" s="16"/>
      <c r="F20" s="17" t="str">
        <f>IFERROR(_xlfn.XLOOKUP($A20&amp;"_"&amp;COLUMNS($F19:F19),'PCDS Schedule'!$F:$F,'PCDS Schedule'!$B:$B),"")</f>
        <v>V2_Path definitions/ratings - WECC Paths</v>
      </c>
      <c r="G20" s="17" t="str">
        <f>IFERROR(_xlfn.XLOOKUP($A20&amp;"_"&amp;COLUMNS($F19:G19),'PCDS Schedule'!$F:$F,'PCDS Schedule'!$B:$B),"")</f>
        <v/>
      </c>
      <c r="H20" s="17" t="str">
        <f>IFERROR(_xlfn.XLOOKUP($A20&amp;"_"&amp;COLUMNS($F19:H19),'PCDS Schedule'!$F:$F,'PCDS Schedule'!$B:$B),"")</f>
        <v/>
      </c>
      <c r="I20" s="17" t="str">
        <f>IFERROR(_xlfn.XLOOKUP($A20&amp;"_"&amp;COLUMNS($F19:I19),'PCDS Schedule'!$F:$F,'PCDS Schedule'!$B:$B),"")</f>
        <v/>
      </c>
      <c r="J20" s="17" t="str">
        <f>IFERROR(_xlfn.XLOOKUP($A20&amp;"_"&amp;COLUMNS($F19:J19),'PCDS Schedule'!$F:$F,'PCDS Schedule'!$B:$B),"")</f>
        <v/>
      </c>
      <c r="K20" s="17" t="str">
        <f>IFERROR(_xlfn.XLOOKUP($A20&amp;"_"&amp;COLUMNS($F19:K19),'PCDS Schedule'!$F:$F,'PCDS Schedule'!$B:$B),"")</f>
        <v/>
      </c>
      <c r="L20" s="17" t="str">
        <f>IFERROR(_xlfn.XLOOKUP($A20&amp;"_"&amp;COLUMNS($F19:L19),'PCDS Schedule'!$F:$F,'PCDS Schedule'!$B:$B),"")</f>
        <v/>
      </c>
      <c r="M20" s="17" t="str">
        <f>IFERROR(_xlfn.XLOOKUP($A20&amp;"_"&amp;COLUMNS($M19:M19),'PCDS Schedule'!$H:$H,'PCDS Schedule'!$B:$B),"")</f>
        <v>V1_Deflator/Inflator rates</v>
      </c>
      <c r="N20" s="17" t="str">
        <f>IFERROR(_xlfn.XLOOKUP($A20&amp;"_"&amp;COLUMNS($M19:N19),'PCDS Schedule'!$H:$H,'PCDS Schedule'!$B:$B),"")</f>
        <v>V2_     Natural Gas Prices</v>
      </c>
      <c r="O20" s="17" t="str">
        <f>IFERROR(_xlfn.XLOOKUP($A20&amp;"_"&amp;COLUMNS($M19:O19),'PCDS Schedule'!$H:$H,'PCDS Schedule'!$B:$B),"")</f>
        <v>V2_     Coal Prices</v>
      </c>
      <c r="P20" s="17" t="str">
        <f>IFERROR(_xlfn.XLOOKUP($A20&amp;"_"&amp;COLUMNS($M19:P19),'PCDS Schedule'!$H:$H,'PCDS Schedule'!$B:$B),"")</f>
        <v>V2_     Uranium Prices</v>
      </c>
      <c r="Q20" s="17" t="str">
        <f>IFERROR(_xlfn.XLOOKUP($A20&amp;"_"&amp;COLUMNS($Q19:Q19),'PCDS Schedule'!$J:$J,'PCDS Schedule'!$B:$B),"")</f>
        <v/>
      </c>
      <c r="R20" s="17" t="str">
        <f>IFERROR(_xlfn.XLOOKUP($A20&amp;"_"&amp;COLUMNS($Q19:R19),'PCDS Schedule'!$J:$J,'PCDS Schedule'!$B:$B),"")</f>
        <v/>
      </c>
      <c r="S20" s="17" t="str">
        <f>IFERROR(_xlfn.XLOOKUP($A20&amp;"_"&amp;COLUMNS($Q19:S19),'PCDS Schedule'!$J:$J,'PCDS Schedule'!$B:$B),"")</f>
        <v/>
      </c>
      <c r="T20" s="17" t="str">
        <f>IFERROR(_xlfn.XLOOKUP($A20&amp;"_"&amp;COLUMNS($Q19:T19),'PCDS Schedule'!$J:$J,'PCDS Schedule'!$B:$B),"")</f>
        <v/>
      </c>
      <c r="U20" s="17"/>
      <c r="V20" t="str">
        <f>IFERROR(_xlfn.XLOOKUP($A20&amp;"_"&amp;COLUMNS($V19:V19),'PCDS Schedule'!$L:$L,'PCDS Schedule'!$B:$B),"")</f>
        <v/>
      </c>
      <c r="W20" t="str">
        <f>IFERROR(_xlfn.XLOOKUP($A20&amp;"_"&amp;COLUMNS($V19:W19),'PCDS Schedule'!$L:$L,'PCDS Schedule'!$B:$B),"")</f>
        <v/>
      </c>
      <c r="X20" t="str">
        <f>IFERROR(_xlfn.XLOOKUP($A20&amp;"_"&amp;COLUMNS($V19:X19),'PCDS Schedule'!$L:$L,'PCDS Schedule'!$B:$B),"")</f>
        <v/>
      </c>
      <c r="Y20" t="str">
        <f>IFERROR(_xlfn.XLOOKUP($A20&amp;"_"&amp;COLUMNS($V19:Y19),'PCDS Schedule'!$L:$L,'PCDS Schedule'!$B:$B),"")</f>
        <v/>
      </c>
      <c r="Z20" t="str">
        <f>IFERROR(_xlfn.XLOOKUP($A20&amp;"_"&amp;COLUMNS($V19:Z19),'PCDS Schedule'!$L:$L,'PCDS Schedule'!$B:$B),"")</f>
        <v/>
      </c>
      <c r="AA20" t="str">
        <f>IFERROR(_xlfn.XLOOKUP($A20&amp;"_"&amp;COLUMNS($V19:AA19),'PCDS Schedule'!$L:$L,'PCDS Schedule'!$B:$B),"")</f>
        <v/>
      </c>
      <c r="AB20" t="str">
        <f>IFERROR(_xlfn.XLOOKUP($A20&amp;"_"&amp;COLUMNS($V19:AB19),'PCDS Schedule'!$L:$L,'PCDS Schedule'!$B:$B),"")</f>
        <v/>
      </c>
    </row>
    <row r="21" spans="1:28" ht="409.6" x14ac:dyDescent="0.8">
      <c r="A21" s="20">
        <v>45308</v>
      </c>
      <c r="B21" s="21" t="str">
        <f t="shared" si="0"/>
        <v xml:space="preserve">V2_CO2 prices California
V2_CO2 prices Washington Oregon
V2_CO2 prices BC and Alberta
V2_Path definitions/ratings - WECC Paths
</v>
      </c>
      <c r="C21" s="21" t="str">
        <f t="shared" si="1"/>
        <v xml:space="preserve">V1_Deflator/Inflator rates
</v>
      </c>
      <c r="D21" s="21"/>
      <c r="E21" s="16"/>
      <c r="F21" s="17" t="str">
        <f>IFERROR(_xlfn.XLOOKUP($A21&amp;"_"&amp;COLUMNS($F20:F20),'PCDS Schedule'!$F:$F,'PCDS Schedule'!$B:$B),"")</f>
        <v>V2_CO2 prices California</v>
      </c>
      <c r="G21" s="17" t="str">
        <f>IFERROR(_xlfn.XLOOKUP($A21&amp;"_"&amp;COLUMNS($F20:G20),'PCDS Schedule'!$F:$F,'PCDS Schedule'!$B:$B),"")</f>
        <v>V2_CO2 prices Washington Oregon</v>
      </c>
      <c r="H21" s="17" t="str">
        <f>IFERROR(_xlfn.XLOOKUP($A21&amp;"_"&amp;COLUMNS($F20:H20),'PCDS Schedule'!$F:$F,'PCDS Schedule'!$B:$B),"")</f>
        <v>V2_CO2 prices BC and Alberta</v>
      </c>
      <c r="I21" s="17" t="str">
        <f>IFERROR(_xlfn.XLOOKUP($A21&amp;"_"&amp;COLUMNS($F20:I20),'PCDS Schedule'!$F:$F,'PCDS Schedule'!$B:$B),"")</f>
        <v/>
      </c>
      <c r="J21" s="17" t="str">
        <f>IFERROR(_xlfn.XLOOKUP($A21&amp;"_"&amp;COLUMNS($F20:J20),'PCDS Schedule'!$F:$F,'PCDS Schedule'!$B:$B),"")</f>
        <v/>
      </c>
      <c r="K21" s="17" t="str">
        <f>IFERROR(_xlfn.XLOOKUP($A21&amp;"_"&amp;COLUMNS($F20:K20),'PCDS Schedule'!$F:$F,'PCDS Schedule'!$B:$B),"")</f>
        <v/>
      </c>
      <c r="L21" s="17" t="str">
        <f>IFERROR(_xlfn.XLOOKUP($A21&amp;"_"&amp;COLUMNS($F20:L20),'PCDS Schedule'!$F:$F,'PCDS Schedule'!$B:$B),"")</f>
        <v/>
      </c>
      <c r="M21" s="17" t="str">
        <f>IFERROR(_xlfn.XLOOKUP($A21&amp;"_"&amp;COLUMNS($M20:M20),'PCDS Schedule'!$H:$H,'PCDS Schedule'!$B:$B),"")</f>
        <v>V2_Path definitions/ratings - WECC Paths</v>
      </c>
      <c r="N21" s="17" t="str">
        <f>IFERROR(_xlfn.XLOOKUP($A21&amp;"_"&amp;COLUMNS($M20:N20),'PCDS Schedule'!$H:$H,'PCDS Schedule'!$B:$B),"")</f>
        <v/>
      </c>
      <c r="O21" s="17" t="str">
        <f>IFERROR(_xlfn.XLOOKUP($A21&amp;"_"&amp;COLUMNS($M20:O20),'PCDS Schedule'!$H:$H,'PCDS Schedule'!$B:$B),"")</f>
        <v/>
      </c>
      <c r="P21" s="17" t="str">
        <f>IFERROR(_xlfn.XLOOKUP($A21&amp;"_"&amp;COLUMNS($M20:P20),'PCDS Schedule'!$H:$H,'PCDS Schedule'!$B:$B),"")</f>
        <v/>
      </c>
      <c r="Q21" s="17" t="str">
        <f>IFERROR(_xlfn.XLOOKUP($A21&amp;"_"&amp;COLUMNS($Q20:Q20),'PCDS Schedule'!$J:$J,'PCDS Schedule'!$B:$B),"")</f>
        <v/>
      </c>
      <c r="R21" s="17" t="str">
        <f>IFERROR(_xlfn.XLOOKUP($A21&amp;"_"&amp;COLUMNS($Q20:R20),'PCDS Schedule'!$J:$J,'PCDS Schedule'!$B:$B),"")</f>
        <v/>
      </c>
      <c r="S21" s="17" t="str">
        <f>IFERROR(_xlfn.XLOOKUP($A21&amp;"_"&amp;COLUMNS($Q20:S20),'PCDS Schedule'!$J:$J,'PCDS Schedule'!$B:$B),"")</f>
        <v/>
      </c>
      <c r="T21" s="17" t="str">
        <f>IFERROR(_xlfn.XLOOKUP($A21&amp;"_"&amp;COLUMNS($Q20:T20),'PCDS Schedule'!$J:$J,'PCDS Schedule'!$B:$B),"")</f>
        <v/>
      </c>
      <c r="U21" s="17"/>
      <c r="V21" t="str">
        <f>IFERROR(_xlfn.XLOOKUP($A21&amp;"_"&amp;COLUMNS($V20:V20),'PCDS Schedule'!$L:$L,'PCDS Schedule'!$B:$B),"")</f>
        <v>V1_Deflator/Inflator rates</v>
      </c>
      <c r="W21" t="str">
        <f>IFERROR(_xlfn.XLOOKUP($A21&amp;"_"&amp;COLUMNS($V20:W20),'PCDS Schedule'!$L:$L,'PCDS Schedule'!$B:$B),"")</f>
        <v/>
      </c>
      <c r="X21" t="str">
        <f>IFERROR(_xlfn.XLOOKUP($A21&amp;"_"&amp;COLUMNS($V20:X20),'PCDS Schedule'!$L:$L,'PCDS Schedule'!$B:$B),"")</f>
        <v/>
      </c>
      <c r="Y21" t="str">
        <f>IFERROR(_xlfn.XLOOKUP($A21&amp;"_"&amp;COLUMNS($V20:Y20),'PCDS Schedule'!$L:$L,'PCDS Schedule'!$B:$B),"")</f>
        <v/>
      </c>
      <c r="Z21" t="str">
        <f>IFERROR(_xlfn.XLOOKUP($A21&amp;"_"&amp;COLUMNS($V20:Z20),'PCDS Schedule'!$L:$L,'PCDS Schedule'!$B:$B),"")</f>
        <v/>
      </c>
      <c r="AA21" t="str">
        <f>IFERROR(_xlfn.XLOOKUP($A21&amp;"_"&amp;COLUMNS($V20:AA20),'PCDS Schedule'!$L:$L,'PCDS Schedule'!$B:$B),"")</f>
        <v/>
      </c>
      <c r="AB21" t="str">
        <f>IFERROR(_xlfn.XLOOKUP($A21&amp;"_"&amp;COLUMNS($V20:AB20),'PCDS Schedule'!$L:$L,'PCDS Schedule'!$B:$B),"")</f>
        <v/>
      </c>
    </row>
    <row r="22" spans="1:28" ht="409.6" x14ac:dyDescent="0.8">
      <c r="A22" s="20">
        <v>45322</v>
      </c>
      <c r="B22" s="21" t="str">
        <f t="shared" si="0"/>
        <v xml:space="preserve">V1_Variable O&amp;M for all thermal generator types
V1_Variable O&amp;M for all Non-thermal generator types
V2_BC Hydro Data 
V2_Path definitions/ratings - WECC Paths
</v>
      </c>
      <c r="C22" s="21" t="str">
        <f t="shared" si="1"/>
        <v xml:space="preserve">
</v>
      </c>
      <c r="D22" s="21"/>
      <c r="E22" s="16"/>
      <c r="F22" s="17" t="str">
        <f>IFERROR(_xlfn.XLOOKUP($A22&amp;"_"&amp;COLUMNS($F21:F21),'PCDS Schedule'!$F:$F,'PCDS Schedule'!$B:$B),"")</f>
        <v>V1_Variable O&amp;M for all thermal generator types</v>
      </c>
      <c r="G22" s="17" t="str">
        <f>IFERROR(_xlfn.XLOOKUP($A22&amp;"_"&amp;COLUMNS($F21:G21),'PCDS Schedule'!$F:$F,'PCDS Schedule'!$B:$B),"")</f>
        <v>V1_Variable O&amp;M for all Non-thermal generator types</v>
      </c>
      <c r="H22" s="17" t="str">
        <f>IFERROR(_xlfn.XLOOKUP($A22&amp;"_"&amp;COLUMNS($F21:H21),'PCDS Schedule'!$F:$F,'PCDS Schedule'!$B:$B),"")</f>
        <v xml:space="preserve">V2_BC Hydro Data </v>
      </c>
      <c r="I22" s="17" t="str">
        <f>IFERROR(_xlfn.XLOOKUP($A22&amp;"_"&amp;COLUMNS($F21:I21),'PCDS Schedule'!$F:$F,'PCDS Schedule'!$B:$B),"")</f>
        <v/>
      </c>
      <c r="J22" s="17" t="str">
        <f>IFERROR(_xlfn.XLOOKUP($A22&amp;"_"&amp;COLUMNS($F21:J21),'PCDS Schedule'!$F:$F,'PCDS Schedule'!$B:$B),"")</f>
        <v/>
      </c>
      <c r="K22" s="17" t="str">
        <f>IFERROR(_xlfn.XLOOKUP($A22&amp;"_"&amp;COLUMNS($F21:K21),'PCDS Schedule'!$F:$F,'PCDS Schedule'!$B:$B),"")</f>
        <v/>
      </c>
      <c r="L22" s="17" t="str">
        <f>IFERROR(_xlfn.XLOOKUP($A22&amp;"_"&amp;COLUMNS($F21:L21),'PCDS Schedule'!$F:$F,'PCDS Schedule'!$B:$B),"")</f>
        <v/>
      </c>
      <c r="M22" s="17" t="str">
        <f>IFERROR(_xlfn.XLOOKUP($A22&amp;"_"&amp;COLUMNS($M21:M21),'PCDS Schedule'!$H:$H,'PCDS Schedule'!$B:$B),"")</f>
        <v/>
      </c>
      <c r="N22" s="17" t="str">
        <f>IFERROR(_xlfn.XLOOKUP($A22&amp;"_"&amp;COLUMNS($M21:N21),'PCDS Schedule'!$H:$H,'PCDS Schedule'!$B:$B),"")</f>
        <v/>
      </c>
      <c r="O22" s="17" t="str">
        <f>IFERROR(_xlfn.XLOOKUP($A22&amp;"_"&amp;COLUMNS($M21:O21),'PCDS Schedule'!$H:$H,'PCDS Schedule'!$B:$B),"")</f>
        <v/>
      </c>
      <c r="P22" s="17" t="str">
        <f>IFERROR(_xlfn.XLOOKUP($A22&amp;"_"&amp;COLUMNS($M21:P21),'PCDS Schedule'!$H:$H,'PCDS Schedule'!$B:$B),"")</f>
        <v/>
      </c>
      <c r="Q22" s="17" t="str">
        <f>IFERROR(_xlfn.XLOOKUP($A22&amp;"_"&amp;COLUMNS($Q21:Q21),'PCDS Schedule'!$J:$J,'PCDS Schedule'!$B:$B),"")</f>
        <v>V2_Path definitions/ratings - WECC Paths</v>
      </c>
      <c r="R22" s="17" t="str">
        <f>IFERROR(_xlfn.XLOOKUP($A22&amp;"_"&amp;COLUMNS($Q21:R21),'PCDS Schedule'!$J:$J,'PCDS Schedule'!$B:$B),"")</f>
        <v/>
      </c>
      <c r="S22" s="17" t="str">
        <f>IFERROR(_xlfn.XLOOKUP($A22&amp;"_"&amp;COLUMNS($Q21:S21),'PCDS Schedule'!$J:$J,'PCDS Schedule'!$B:$B),"")</f>
        <v/>
      </c>
      <c r="T22" s="17" t="str">
        <f>IFERROR(_xlfn.XLOOKUP($A22&amp;"_"&amp;COLUMNS($Q21:T21),'PCDS Schedule'!$J:$J,'PCDS Schedule'!$B:$B),"")</f>
        <v/>
      </c>
      <c r="U22" s="17"/>
      <c r="V22" t="str">
        <f>IFERROR(_xlfn.XLOOKUP($A22&amp;"_"&amp;COLUMNS($V21:V21),'PCDS Schedule'!$L:$L,'PCDS Schedule'!$B:$B),"")</f>
        <v/>
      </c>
      <c r="W22" t="str">
        <f>IFERROR(_xlfn.XLOOKUP($A22&amp;"_"&amp;COLUMNS($V21:W21),'PCDS Schedule'!$L:$L,'PCDS Schedule'!$B:$B),"")</f>
        <v/>
      </c>
      <c r="X22" t="str">
        <f>IFERROR(_xlfn.XLOOKUP($A22&amp;"_"&amp;COLUMNS($V21:X21),'PCDS Schedule'!$L:$L,'PCDS Schedule'!$B:$B),"")</f>
        <v/>
      </c>
      <c r="Y22" t="str">
        <f>IFERROR(_xlfn.XLOOKUP($A22&amp;"_"&amp;COLUMNS($V21:Y21),'PCDS Schedule'!$L:$L,'PCDS Schedule'!$B:$B),"")</f>
        <v/>
      </c>
      <c r="Z22" t="str">
        <f>IFERROR(_xlfn.XLOOKUP($A22&amp;"_"&amp;COLUMNS($V21:Z21),'PCDS Schedule'!$L:$L,'PCDS Schedule'!$B:$B),"")</f>
        <v/>
      </c>
      <c r="AA22" t="str">
        <f>IFERROR(_xlfn.XLOOKUP($A22&amp;"_"&amp;COLUMNS($V21:AA21),'PCDS Schedule'!$L:$L,'PCDS Schedule'!$B:$B),"")</f>
        <v/>
      </c>
      <c r="AB22" t="str">
        <f>IFERROR(_xlfn.XLOOKUP($A22&amp;"_"&amp;COLUMNS($V21:AB21),'PCDS Schedule'!$L:$L,'PCDS Schedule'!$B:$B),"")</f>
        <v/>
      </c>
    </row>
    <row r="23" spans="1:28" ht="409.6" x14ac:dyDescent="0.8">
      <c r="A23" s="20">
        <v>45336</v>
      </c>
      <c r="B23" s="21" t="str">
        <f t="shared" si="0"/>
        <v xml:space="preserve">V1_Dispatch price for wind, solar, and hydro (Also called oportunity cost)
V2_Load Shapes
</v>
      </c>
      <c r="C23" s="21" t="str">
        <f t="shared" si="1"/>
        <v xml:space="preserve">
V1_Variable O&amp;M for all thermal generator types
V1_Variable O&amp;M for all Non-thermal generator types
</v>
      </c>
      <c r="D23" s="21"/>
      <c r="E23" s="16"/>
      <c r="F23" s="17" t="str">
        <f>IFERROR(_xlfn.XLOOKUP($A23&amp;"_"&amp;COLUMNS($F22:F22),'PCDS Schedule'!$F:$F,'PCDS Schedule'!$B:$B),"")</f>
        <v>V1_Dispatch price for wind, solar, and hydro (Also called oportunity cost)</v>
      </c>
      <c r="G23" s="17" t="str">
        <f>IFERROR(_xlfn.XLOOKUP($A23&amp;"_"&amp;COLUMNS($F22:G22),'PCDS Schedule'!$F:$F,'PCDS Schedule'!$B:$B),"")</f>
        <v>V2_Load Shapes</v>
      </c>
      <c r="H23" s="17" t="str">
        <f>IFERROR(_xlfn.XLOOKUP($A23&amp;"_"&amp;COLUMNS($F22:H22),'PCDS Schedule'!$F:$F,'PCDS Schedule'!$B:$B),"")</f>
        <v/>
      </c>
      <c r="I23" s="17" t="str">
        <f>IFERROR(_xlfn.XLOOKUP($A23&amp;"_"&amp;COLUMNS($F22:I22),'PCDS Schedule'!$F:$F,'PCDS Schedule'!$B:$B),"")</f>
        <v/>
      </c>
      <c r="J23" s="17" t="str">
        <f>IFERROR(_xlfn.XLOOKUP($A23&amp;"_"&amp;COLUMNS($F22:J22),'PCDS Schedule'!$F:$F,'PCDS Schedule'!$B:$B),"")</f>
        <v/>
      </c>
      <c r="K23" s="17" t="str">
        <f>IFERROR(_xlfn.XLOOKUP($A23&amp;"_"&amp;COLUMNS($F22:K22),'PCDS Schedule'!$F:$F,'PCDS Schedule'!$B:$B),"")</f>
        <v/>
      </c>
      <c r="L23" s="17" t="str">
        <f>IFERROR(_xlfn.XLOOKUP($A23&amp;"_"&amp;COLUMNS($F22:L22),'PCDS Schedule'!$F:$F,'PCDS Schedule'!$B:$B),"")</f>
        <v/>
      </c>
      <c r="M23" s="17" t="str">
        <f>IFERROR(_xlfn.XLOOKUP($A23&amp;"_"&amp;COLUMNS($M22:M22),'PCDS Schedule'!$H:$H,'PCDS Schedule'!$B:$B),"")</f>
        <v/>
      </c>
      <c r="N23" s="17" t="str">
        <f>IFERROR(_xlfn.XLOOKUP($A23&amp;"_"&amp;COLUMNS($M22:N22),'PCDS Schedule'!$H:$H,'PCDS Schedule'!$B:$B),"")</f>
        <v/>
      </c>
      <c r="O23" s="17" t="str">
        <f>IFERROR(_xlfn.XLOOKUP($A23&amp;"_"&amp;COLUMNS($M22:O22),'PCDS Schedule'!$H:$H,'PCDS Schedule'!$B:$B),"")</f>
        <v/>
      </c>
      <c r="P23" s="17" t="str">
        <f>IFERROR(_xlfn.XLOOKUP($A23&amp;"_"&amp;COLUMNS($M22:P22),'PCDS Schedule'!$H:$H,'PCDS Schedule'!$B:$B),"")</f>
        <v/>
      </c>
      <c r="Q23" s="17" t="str">
        <f>IFERROR(_xlfn.XLOOKUP($A23&amp;"_"&amp;COLUMNS($Q22:Q22),'PCDS Schedule'!$J:$J,'PCDS Schedule'!$B:$B),"")</f>
        <v/>
      </c>
      <c r="R23" s="17" t="str">
        <f>IFERROR(_xlfn.XLOOKUP($A23&amp;"_"&amp;COLUMNS($Q22:R22),'PCDS Schedule'!$J:$J,'PCDS Schedule'!$B:$B),"")</f>
        <v/>
      </c>
      <c r="S23" s="17" t="str">
        <f>IFERROR(_xlfn.XLOOKUP($A23&amp;"_"&amp;COLUMNS($Q22:S22),'PCDS Schedule'!$J:$J,'PCDS Schedule'!$B:$B),"")</f>
        <v/>
      </c>
      <c r="T23" s="17" t="str">
        <f>IFERROR(_xlfn.XLOOKUP($A23&amp;"_"&amp;COLUMNS($Q22:T22),'PCDS Schedule'!$J:$J,'PCDS Schedule'!$B:$B),"")</f>
        <v/>
      </c>
      <c r="U23" s="17"/>
      <c r="V23" t="str">
        <f>IFERROR(_xlfn.XLOOKUP($A23&amp;"_"&amp;COLUMNS($V22:V22),'PCDS Schedule'!$L:$L,'PCDS Schedule'!$B:$B),"")</f>
        <v/>
      </c>
      <c r="W23" t="str">
        <f>IFERROR(_xlfn.XLOOKUP($A23&amp;"_"&amp;COLUMNS($V22:W22),'PCDS Schedule'!$L:$L,'PCDS Schedule'!$B:$B),"")</f>
        <v>V1_Variable O&amp;M for all thermal generator types</v>
      </c>
      <c r="X23" t="str">
        <f>IFERROR(_xlfn.XLOOKUP($A23&amp;"_"&amp;COLUMNS($V22:X22),'PCDS Schedule'!$L:$L,'PCDS Schedule'!$B:$B),"")</f>
        <v>V1_Variable O&amp;M for all Non-thermal generator types</v>
      </c>
      <c r="Y23" t="str">
        <f>IFERROR(_xlfn.XLOOKUP($A23&amp;"_"&amp;COLUMNS($V22:Y22),'PCDS Schedule'!$L:$L,'PCDS Schedule'!$B:$B),"")</f>
        <v/>
      </c>
      <c r="Z23" t="str">
        <f>IFERROR(_xlfn.XLOOKUP($A23&amp;"_"&amp;COLUMNS($V22:Z22),'PCDS Schedule'!$L:$L,'PCDS Schedule'!$B:$B),"")</f>
        <v/>
      </c>
      <c r="AA23" t="str">
        <f>IFERROR(_xlfn.XLOOKUP($A23&amp;"_"&amp;COLUMNS($V22:AA22),'PCDS Schedule'!$L:$L,'PCDS Schedule'!$B:$B),"")</f>
        <v/>
      </c>
      <c r="AB23" t="str">
        <f>IFERROR(_xlfn.XLOOKUP($A23&amp;"_"&amp;COLUMNS($V22:AB22),'PCDS Schedule'!$L:$L,'PCDS Schedule'!$B:$B),"")</f>
        <v/>
      </c>
    </row>
    <row r="24" spans="1:28" ht="409.6" x14ac:dyDescent="0.8">
      <c r="A24" s="20">
        <v>45350</v>
      </c>
      <c r="B24" s="21" t="str">
        <f t="shared" si="0"/>
        <v xml:space="preserve">
V2_Load Shapes
</v>
      </c>
      <c r="C24" s="21" t="str">
        <f t="shared" si="1"/>
        <v xml:space="preserve">V1_Dispatch price for wind, solar, and hydro (Also called oportunity cost)
</v>
      </c>
      <c r="D24" s="21"/>
      <c r="E24" s="16"/>
      <c r="F24" s="17" t="str">
        <f>IFERROR(_xlfn.XLOOKUP($A24&amp;"_"&amp;COLUMNS($F23:F23),'PCDS Schedule'!$F:$F,'PCDS Schedule'!$B:$B),"")</f>
        <v/>
      </c>
      <c r="G24" s="17" t="str">
        <f>IFERROR(_xlfn.XLOOKUP($A24&amp;"_"&amp;COLUMNS($F23:G23),'PCDS Schedule'!$F:$F,'PCDS Schedule'!$B:$B),"")</f>
        <v/>
      </c>
      <c r="H24" s="17" t="str">
        <f>IFERROR(_xlfn.XLOOKUP($A24&amp;"_"&amp;COLUMNS($F23:H23),'PCDS Schedule'!$F:$F,'PCDS Schedule'!$B:$B),"")</f>
        <v/>
      </c>
      <c r="I24" s="17" t="str">
        <f>IFERROR(_xlfn.XLOOKUP($A24&amp;"_"&amp;COLUMNS($F23:I23),'PCDS Schedule'!$F:$F,'PCDS Schedule'!$B:$B),"")</f>
        <v/>
      </c>
      <c r="J24" s="17" t="str">
        <f>IFERROR(_xlfn.XLOOKUP($A24&amp;"_"&amp;COLUMNS($F23:J23),'PCDS Schedule'!$F:$F,'PCDS Schedule'!$B:$B),"")</f>
        <v/>
      </c>
      <c r="K24" s="17" t="str">
        <f>IFERROR(_xlfn.XLOOKUP($A24&amp;"_"&amp;COLUMNS($F23:K23),'PCDS Schedule'!$F:$F,'PCDS Schedule'!$B:$B),"")</f>
        <v/>
      </c>
      <c r="L24" s="17" t="str">
        <f>IFERROR(_xlfn.XLOOKUP($A24&amp;"_"&amp;COLUMNS($F23:L23),'PCDS Schedule'!$F:$F,'PCDS Schedule'!$B:$B),"")</f>
        <v/>
      </c>
      <c r="M24" s="17" t="str">
        <f>IFERROR(_xlfn.XLOOKUP($A24&amp;"_"&amp;COLUMNS($M23:M23),'PCDS Schedule'!$H:$H,'PCDS Schedule'!$B:$B),"")</f>
        <v>V2_Load Shapes</v>
      </c>
      <c r="N24" s="17" t="str">
        <f>IFERROR(_xlfn.XLOOKUP($A24&amp;"_"&amp;COLUMNS($M23:N23),'PCDS Schedule'!$H:$H,'PCDS Schedule'!$B:$B),"")</f>
        <v/>
      </c>
      <c r="O24" s="17" t="str">
        <f>IFERROR(_xlfn.XLOOKUP($A24&amp;"_"&amp;COLUMNS($M23:O23),'PCDS Schedule'!$H:$H,'PCDS Schedule'!$B:$B),"")</f>
        <v/>
      </c>
      <c r="P24" s="17" t="str">
        <f>IFERROR(_xlfn.XLOOKUP($A24&amp;"_"&amp;COLUMNS($M23:P23),'PCDS Schedule'!$H:$H,'PCDS Schedule'!$B:$B),"")</f>
        <v/>
      </c>
      <c r="Q24" s="17" t="str">
        <f>IFERROR(_xlfn.XLOOKUP($A24&amp;"_"&amp;COLUMNS($Q23:Q23),'PCDS Schedule'!$J:$J,'PCDS Schedule'!$B:$B),"")</f>
        <v/>
      </c>
      <c r="R24" s="17" t="str">
        <f>IFERROR(_xlfn.XLOOKUP($A24&amp;"_"&amp;COLUMNS($Q23:R23),'PCDS Schedule'!$J:$J,'PCDS Schedule'!$B:$B),"")</f>
        <v/>
      </c>
      <c r="S24" s="17" t="str">
        <f>IFERROR(_xlfn.XLOOKUP($A24&amp;"_"&amp;COLUMNS($Q23:S23),'PCDS Schedule'!$J:$J,'PCDS Schedule'!$B:$B),"")</f>
        <v/>
      </c>
      <c r="T24" s="17" t="str">
        <f>IFERROR(_xlfn.XLOOKUP($A24&amp;"_"&amp;COLUMNS($Q23:T23),'PCDS Schedule'!$J:$J,'PCDS Schedule'!$B:$B),"")</f>
        <v/>
      </c>
      <c r="U24" s="17"/>
      <c r="V24" t="str">
        <f>IFERROR(_xlfn.XLOOKUP($A24&amp;"_"&amp;COLUMNS($V23:V23),'PCDS Schedule'!$L:$L,'PCDS Schedule'!$B:$B),"")</f>
        <v>V1_Dispatch price for wind, solar, and hydro (Also called oportunity cost)</v>
      </c>
      <c r="W24" t="str">
        <f>IFERROR(_xlfn.XLOOKUP($A24&amp;"_"&amp;COLUMNS($V23:W23),'PCDS Schedule'!$L:$L,'PCDS Schedule'!$B:$B),"")</f>
        <v/>
      </c>
      <c r="X24" t="str">
        <f>IFERROR(_xlfn.XLOOKUP($A24&amp;"_"&amp;COLUMNS($V23:X23),'PCDS Schedule'!$L:$L,'PCDS Schedule'!$B:$B),"")</f>
        <v/>
      </c>
      <c r="Y24" t="str">
        <f>IFERROR(_xlfn.XLOOKUP($A24&amp;"_"&amp;COLUMNS($V23:Y23),'PCDS Schedule'!$L:$L,'PCDS Schedule'!$B:$B),"")</f>
        <v/>
      </c>
      <c r="Z24" t="str">
        <f>IFERROR(_xlfn.XLOOKUP($A24&amp;"_"&amp;COLUMNS($V23:Z23),'PCDS Schedule'!$L:$L,'PCDS Schedule'!$B:$B),"")</f>
        <v/>
      </c>
      <c r="AA24" t="str">
        <f>IFERROR(_xlfn.XLOOKUP($A24&amp;"_"&amp;COLUMNS($V23:AA23),'PCDS Schedule'!$L:$L,'PCDS Schedule'!$B:$B),"")</f>
        <v/>
      </c>
      <c r="AB24" t="str">
        <f>IFERROR(_xlfn.XLOOKUP($A24&amp;"_"&amp;COLUMNS($V23:AB23),'PCDS Schedule'!$L:$L,'PCDS Schedule'!$B:$B),"")</f>
        <v/>
      </c>
    </row>
    <row r="25" spans="1:28" ht="409.6" x14ac:dyDescent="0.8">
      <c r="A25" s="20">
        <v>45364</v>
      </c>
      <c r="B25" s="21" t="str">
        <f t="shared" si="0"/>
        <v xml:space="preserve">V2_    Demand Response Shapes
V2_    Energy Efficiency
V2_Load-Following and Regulation reserve calculations
</v>
      </c>
      <c r="C25" s="21" t="str">
        <f t="shared" si="1"/>
        <v xml:space="preserve">
</v>
      </c>
      <c r="D25" s="21"/>
      <c r="E25" s="16"/>
      <c r="F25" s="17" t="str">
        <f>IFERROR(_xlfn.XLOOKUP($A25&amp;"_"&amp;COLUMNS($F24:F24),'PCDS Schedule'!$F:$F,'PCDS Schedule'!$B:$B),"")</f>
        <v>V2_    Demand Response Shapes</v>
      </c>
      <c r="G25" s="17" t="str">
        <f>IFERROR(_xlfn.XLOOKUP($A25&amp;"_"&amp;COLUMNS($F24:G24),'PCDS Schedule'!$F:$F,'PCDS Schedule'!$B:$B),"")</f>
        <v>V2_    Energy Efficiency</v>
      </c>
      <c r="H25" s="17" t="str">
        <f>IFERROR(_xlfn.XLOOKUP($A25&amp;"_"&amp;COLUMNS($F24:H24),'PCDS Schedule'!$F:$F,'PCDS Schedule'!$B:$B),"")</f>
        <v>V2_Load-Following and Regulation reserve calculations</v>
      </c>
      <c r="I25" s="17" t="str">
        <f>IFERROR(_xlfn.XLOOKUP($A25&amp;"_"&amp;COLUMNS($F24:I24),'PCDS Schedule'!$F:$F,'PCDS Schedule'!$B:$B),"")</f>
        <v/>
      </c>
      <c r="J25" s="17" t="str">
        <f>IFERROR(_xlfn.XLOOKUP($A25&amp;"_"&amp;COLUMNS($F24:J24),'PCDS Schedule'!$F:$F,'PCDS Schedule'!$B:$B),"")</f>
        <v/>
      </c>
      <c r="K25" s="17" t="str">
        <f>IFERROR(_xlfn.XLOOKUP($A25&amp;"_"&amp;COLUMNS($F24:K24),'PCDS Schedule'!$F:$F,'PCDS Schedule'!$B:$B),"")</f>
        <v/>
      </c>
      <c r="L25" s="17" t="str">
        <f>IFERROR(_xlfn.XLOOKUP($A25&amp;"_"&amp;COLUMNS($F24:L24),'PCDS Schedule'!$F:$F,'PCDS Schedule'!$B:$B),"")</f>
        <v/>
      </c>
      <c r="M25" s="17" t="str">
        <f>IFERROR(_xlfn.XLOOKUP($A25&amp;"_"&amp;COLUMNS($M24:M24),'PCDS Schedule'!$H:$H,'PCDS Schedule'!$B:$B),"")</f>
        <v/>
      </c>
      <c r="N25" s="17" t="str">
        <f>IFERROR(_xlfn.XLOOKUP($A25&amp;"_"&amp;COLUMNS($M24:N24),'PCDS Schedule'!$H:$H,'PCDS Schedule'!$B:$B),"")</f>
        <v/>
      </c>
      <c r="O25" s="17" t="str">
        <f>IFERROR(_xlfn.XLOOKUP($A25&amp;"_"&amp;COLUMNS($M24:O24),'PCDS Schedule'!$H:$H,'PCDS Schedule'!$B:$B),"")</f>
        <v/>
      </c>
      <c r="P25" s="17" t="str">
        <f>IFERROR(_xlfn.XLOOKUP($A25&amp;"_"&amp;COLUMNS($M24:P24),'PCDS Schedule'!$H:$H,'PCDS Schedule'!$B:$B),"")</f>
        <v/>
      </c>
      <c r="Q25" s="17" t="str">
        <f>IFERROR(_xlfn.XLOOKUP($A25&amp;"_"&amp;COLUMNS($Q24:Q24),'PCDS Schedule'!$J:$J,'PCDS Schedule'!$B:$B),"")</f>
        <v/>
      </c>
      <c r="R25" s="17" t="str">
        <f>IFERROR(_xlfn.XLOOKUP($A25&amp;"_"&amp;COLUMNS($Q24:R24),'PCDS Schedule'!$J:$J,'PCDS Schedule'!$B:$B),"")</f>
        <v/>
      </c>
      <c r="S25" s="17" t="str">
        <f>IFERROR(_xlfn.XLOOKUP($A25&amp;"_"&amp;COLUMNS($Q24:S24),'PCDS Schedule'!$J:$J,'PCDS Schedule'!$B:$B),"")</f>
        <v/>
      </c>
      <c r="T25" s="17" t="str">
        <f>IFERROR(_xlfn.XLOOKUP($A25&amp;"_"&amp;COLUMNS($Q24:T24),'PCDS Schedule'!$J:$J,'PCDS Schedule'!$B:$B),"")</f>
        <v/>
      </c>
      <c r="U25" s="17"/>
      <c r="V25" t="str">
        <f>IFERROR(_xlfn.XLOOKUP($A25&amp;"_"&amp;COLUMNS($V24:V24),'PCDS Schedule'!$L:$L,'PCDS Schedule'!$B:$B),"")</f>
        <v/>
      </c>
      <c r="W25" t="str">
        <f>IFERROR(_xlfn.XLOOKUP($A25&amp;"_"&amp;COLUMNS($V24:W24),'PCDS Schedule'!$L:$L,'PCDS Schedule'!$B:$B),"")</f>
        <v/>
      </c>
      <c r="X25" t="str">
        <f>IFERROR(_xlfn.XLOOKUP($A25&amp;"_"&amp;COLUMNS($V24:X24),'PCDS Schedule'!$L:$L,'PCDS Schedule'!$B:$B),"")</f>
        <v/>
      </c>
      <c r="Y25" t="str">
        <f>IFERROR(_xlfn.XLOOKUP($A25&amp;"_"&amp;COLUMNS($V24:Y24),'PCDS Schedule'!$L:$L,'PCDS Schedule'!$B:$B),"")</f>
        <v/>
      </c>
      <c r="Z25" t="str">
        <f>IFERROR(_xlfn.XLOOKUP($A25&amp;"_"&amp;COLUMNS($V24:Z24),'PCDS Schedule'!$L:$L,'PCDS Schedule'!$B:$B),"")</f>
        <v/>
      </c>
      <c r="AA25" t="str">
        <f>IFERROR(_xlfn.XLOOKUP($A25&amp;"_"&amp;COLUMNS($V24:AA24),'PCDS Schedule'!$L:$L,'PCDS Schedule'!$B:$B),"")</f>
        <v/>
      </c>
      <c r="AB25" t="str">
        <f>IFERROR(_xlfn.XLOOKUP($A25&amp;"_"&amp;COLUMNS($V24:AB24),'PCDS Schedule'!$L:$L,'PCDS Schedule'!$B:$B),"")</f>
        <v/>
      </c>
    </row>
    <row r="26" spans="1:28" ht="409.6" x14ac:dyDescent="0.8">
      <c r="A26" s="20">
        <v>45378</v>
      </c>
      <c r="B26" s="21" t="str">
        <f t="shared" si="0"/>
        <v xml:space="preserve">V1_Maintenance Schedule
V2_    Electric Vehicle loads
V2_    Electrification Loads
V2_    BTM PV 
V2_    BTM Storage
V2_Maintenance Schedule
V2_Load-Following and Regulation reserve calculations
</v>
      </c>
      <c r="C26" s="21" t="str">
        <f t="shared" si="1"/>
        <v xml:space="preserve">
</v>
      </c>
      <c r="D26" s="21"/>
      <c r="E26" s="16"/>
      <c r="F26" s="17" t="str">
        <f>IFERROR(_xlfn.XLOOKUP($A26&amp;"_"&amp;COLUMNS($F25:F25),'PCDS Schedule'!$F:$F,'PCDS Schedule'!$B:$B),"")</f>
        <v>V1_Maintenance Schedule</v>
      </c>
      <c r="G26" s="17" t="str">
        <f>IFERROR(_xlfn.XLOOKUP($A26&amp;"_"&amp;COLUMNS($F25:G25),'PCDS Schedule'!$F:$F,'PCDS Schedule'!$B:$B),"")</f>
        <v>V2_    Electric Vehicle loads</v>
      </c>
      <c r="H26" s="17" t="str">
        <f>IFERROR(_xlfn.XLOOKUP($A26&amp;"_"&amp;COLUMNS($F25:H25),'PCDS Schedule'!$F:$F,'PCDS Schedule'!$B:$B),"")</f>
        <v>V2_    Electrification Loads</v>
      </c>
      <c r="I26" s="17" t="str">
        <f>IFERROR(_xlfn.XLOOKUP($A26&amp;"_"&amp;COLUMNS($F25:I25),'PCDS Schedule'!$F:$F,'PCDS Schedule'!$B:$B),"")</f>
        <v xml:space="preserve">V2_    BTM PV </v>
      </c>
      <c r="J26" s="17" t="str">
        <f>IFERROR(_xlfn.XLOOKUP($A26&amp;"_"&amp;COLUMNS($F25:J25),'PCDS Schedule'!$F:$F,'PCDS Schedule'!$B:$B),"")</f>
        <v>V2_    BTM Storage</v>
      </c>
      <c r="K26" s="17" t="str">
        <f>IFERROR(_xlfn.XLOOKUP($A26&amp;"_"&amp;COLUMNS($F25:K25),'PCDS Schedule'!$F:$F,'PCDS Schedule'!$B:$B),"")</f>
        <v>V2_Maintenance Schedule</v>
      </c>
      <c r="L26" s="17" t="str">
        <f>IFERROR(_xlfn.XLOOKUP($A26&amp;"_"&amp;COLUMNS($F25:L25),'PCDS Schedule'!$F:$F,'PCDS Schedule'!$B:$B),"")</f>
        <v/>
      </c>
      <c r="M26" s="17" t="str">
        <f>IFERROR(_xlfn.XLOOKUP($A26&amp;"_"&amp;COLUMNS($M25:M25),'PCDS Schedule'!$H:$H,'PCDS Schedule'!$B:$B),"")</f>
        <v>V2_Load-Following and Regulation reserve calculations</v>
      </c>
      <c r="N26" s="17" t="str">
        <f>IFERROR(_xlfn.XLOOKUP($A26&amp;"_"&amp;COLUMNS($M25:N25),'PCDS Schedule'!$H:$H,'PCDS Schedule'!$B:$B),"")</f>
        <v/>
      </c>
      <c r="O26" s="17" t="str">
        <f>IFERROR(_xlfn.XLOOKUP($A26&amp;"_"&amp;COLUMNS($M25:O25),'PCDS Schedule'!$H:$H,'PCDS Schedule'!$B:$B),"")</f>
        <v/>
      </c>
      <c r="P26" s="17" t="str">
        <f>IFERROR(_xlfn.XLOOKUP($A26&amp;"_"&amp;COLUMNS($M25:P25),'PCDS Schedule'!$H:$H,'PCDS Schedule'!$B:$B),"")</f>
        <v/>
      </c>
      <c r="Q26" s="17" t="str">
        <f>IFERROR(_xlfn.XLOOKUP($A26&amp;"_"&amp;COLUMNS($Q25:Q25),'PCDS Schedule'!$J:$J,'PCDS Schedule'!$B:$B),"")</f>
        <v/>
      </c>
      <c r="R26" s="17" t="str">
        <f>IFERROR(_xlfn.XLOOKUP($A26&amp;"_"&amp;COLUMNS($Q25:R25),'PCDS Schedule'!$J:$J,'PCDS Schedule'!$B:$B),"")</f>
        <v/>
      </c>
      <c r="S26" s="17" t="str">
        <f>IFERROR(_xlfn.XLOOKUP($A26&amp;"_"&amp;COLUMNS($Q25:S25),'PCDS Schedule'!$J:$J,'PCDS Schedule'!$B:$B),"")</f>
        <v/>
      </c>
      <c r="T26" s="17" t="str">
        <f>IFERROR(_xlfn.XLOOKUP($A26&amp;"_"&amp;COLUMNS($Q25:T25),'PCDS Schedule'!$J:$J,'PCDS Schedule'!$B:$B),"")</f>
        <v/>
      </c>
      <c r="U26" s="17"/>
      <c r="V26" t="str">
        <f>IFERROR(_xlfn.XLOOKUP($A26&amp;"_"&amp;COLUMNS($V25:V25),'PCDS Schedule'!$L:$L,'PCDS Schedule'!$B:$B),"")</f>
        <v/>
      </c>
      <c r="W26" t="str">
        <f>IFERROR(_xlfn.XLOOKUP($A26&amp;"_"&amp;COLUMNS($V25:W25),'PCDS Schedule'!$L:$L,'PCDS Schedule'!$B:$B),"")</f>
        <v/>
      </c>
      <c r="X26" t="str">
        <f>IFERROR(_xlfn.XLOOKUP($A26&amp;"_"&amp;COLUMNS($V25:X25),'PCDS Schedule'!$L:$L,'PCDS Schedule'!$B:$B),"")</f>
        <v/>
      </c>
      <c r="Y26" t="str">
        <f>IFERROR(_xlfn.XLOOKUP($A26&amp;"_"&amp;COLUMNS($V25:Y25),'PCDS Schedule'!$L:$L,'PCDS Schedule'!$B:$B),"")</f>
        <v/>
      </c>
      <c r="Z26" t="str">
        <f>IFERROR(_xlfn.XLOOKUP($A26&amp;"_"&amp;COLUMNS($V25:Z25),'PCDS Schedule'!$L:$L,'PCDS Schedule'!$B:$B),"")</f>
        <v/>
      </c>
      <c r="AA26" t="str">
        <f>IFERROR(_xlfn.XLOOKUP($A26&amp;"_"&amp;COLUMNS($V25:AA25),'PCDS Schedule'!$L:$L,'PCDS Schedule'!$B:$B),"")</f>
        <v/>
      </c>
      <c r="AB26" t="str">
        <f>IFERROR(_xlfn.XLOOKUP($A26&amp;"_"&amp;COLUMNS($V25:AB25),'PCDS Schedule'!$L:$L,'PCDS Schedule'!$B:$B),"")</f>
        <v/>
      </c>
    </row>
    <row r="27" spans="1:28" ht="409.6" x14ac:dyDescent="0.8">
      <c r="A27" s="20">
        <v>45392</v>
      </c>
      <c r="B27" s="21" t="str">
        <f t="shared" si="0"/>
        <v xml:space="preserve">V2_Hourly Utility Scale Solar shapes
V2_Hourly Wind Shapes
V2_BTM PV Shapes and modeling methodology
V2_Load-Following and Regulation reserve calculations
</v>
      </c>
      <c r="C27" s="21" t="str">
        <f t="shared" si="1"/>
        <v xml:space="preserve">V1_Maintenance Schedule
</v>
      </c>
      <c r="D27" s="21"/>
      <c r="E27" s="16"/>
      <c r="F27" s="17" t="str">
        <f>IFERROR(_xlfn.XLOOKUP($A27&amp;"_"&amp;COLUMNS($F26:F26),'PCDS Schedule'!$F:$F,'PCDS Schedule'!$B:$B),"")</f>
        <v>V2_Hourly Utility Scale Solar shapes</v>
      </c>
      <c r="G27" s="17" t="str">
        <f>IFERROR(_xlfn.XLOOKUP($A27&amp;"_"&amp;COLUMNS($F26:G26),'PCDS Schedule'!$F:$F,'PCDS Schedule'!$B:$B),"")</f>
        <v>V2_Hourly Wind Shapes</v>
      </c>
      <c r="H27" s="17" t="str">
        <f>IFERROR(_xlfn.XLOOKUP($A27&amp;"_"&amp;COLUMNS($F26:H26),'PCDS Schedule'!$F:$F,'PCDS Schedule'!$B:$B),"")</f>
        <v>V2_BTM PV Shapes and modeling methodology</v>
      </c>
      <c r="I27" s="17" t="str">
        <f>IFERROR(_xlfn.XLOOKUP($A27&amp;"_"&amp;COLUMNS($F26:I26),'PCDS Schedule'!$F:$F,'PCDS Schedule'!$B:$B),"")</f>
        <v/>
      </c>
      <c r="J27" s="17" t="str">
        <f>IFERROR(_xlfn.XLOOKUP($A27&amp;"_"&amp;COLUMNS($F26:J26),'PCDS Schedule'!$F:$F,'PCDS Schedule'!$B:$B),"")</f>
        <v/>
      </c>
      <c r="K27" s="17" t="str">
        <f>IFERROR(_xlfn.XLOOKUP($A27&amp;"_"&amp;COLUMNS($F26:K26),'PCDS Schedule'!$F:$F,'PCDS Schedule'!$B:$B),"")</f>
        <v/>
      </c>
      <c r="L27" s="17" t="str">
        <f>IFERROR(_xlfn.XLOOKUP($A27&amp;"_"&amp;COLUMNS($F26:L26),'PCDS Schedule'!$F:$F,'PCDS Schedule'!$B:$B),"")</f>
        <v/>
      </c>
      <c r="M27" s="17" t="str">
        <f>IFERROR(_xlfn.XLOOKUP($A27&amp;"_"&amp;COLUMNS($M26:M26),'PCDS Schedule'!$H:$H,'PCDS Schedule'!$B:$B),"")</f>
        <v/>
      </c>
      <c r="N27" s="17" t="str">
        <f>IFERROR(_xlfn.XLOOKUP($A27&amp;"_"&amp;COLUMNS($M26:N26),'PCDS Schedule'!$H:$H,'PCDS Schedule'!$B:$B),"")</f>
        <v/>
      </c>
      <c r="O27" s="17" t="str">
        <f>IFERROR(_xlfn.XLOOKUP($A27&amp;"_"&amp;COLUMNS($M26:O26),'PCDS Schedule'!$H:$H,'PCDS Schedule'!$B:$B),"")</f>
        <v/>
      </c>
      <c r="P27" s="17" t="str">
        <f>IFERROR(_xlfn.XLOOKUP($A27&amp;"_"&amp;COLUMNS($M26:P26),'PCDS Schedule'!$H:$H,'PCDS Schedule'!$B:$B),"")</f>
        <v/>
      </c>
      <c r="Q27" s="17" t="str">
        <f>IFERROR(_xlfn.XLOOKUP($A27&amp;"_"&amp;COLUMNS($Q26:Q26),'PCDS Schedule'!$J:$J,'PCDS Schedule'!$B:$B),"")</f>
        <v>V2_Load-Following and Regulation reserve calculations</v>
      </c>
      <c r="R27" s="17" t="str">
        <f>IFERROR(_xlfn.XLOOKUP($A27&amp;"_"&amp;COLUMNS($Q26:R26),'PCDS Schedule'!$J:$J,'PCDS Schedule'!$B:$B),"")</f>
        <v/>
      </c>
      <c r="S27" s="17" t="str">
        <f>IFERROR(_xlfn.XLOOKUP($A27&amp;"_"&amp;COLUMNS($Q26:S26),'PCDS Schedule'!$J:$J,'PCDS Schedule'!$B:$B),"")</f>
        <v/>
      </c>
      <c r="T27" s="17" t="str">
        <f>IFERROR(_xlfn.XLOOKUP($A27&amp;"_"&amp;COLUMNS($Q26:T26),'PCDS Schedule'!$J:$J,'PCDS Schedule'!$B:$B),"")</f>
        <v/>
      </c>
      <c r="U27" s="17"/>
      <c r="V27" t="str">
        <f>IFERROR(_xlfn.XLOOKUP($A27&amp;"_"&amp;COLUMNS($V26:V26),'PCDS Schedule'!$L:$L,'PCDS Schedule'!$B:$B),"")</f>
        <v>V1_Maintenance Schedule</v>
      </c>
      <c r="W27" t="str">
        <f>IFERROR(_xlfn.XLOOKUP($A27&amp;"_"&amp;COLUMNS($V26:W26),'PCDS Schedule'!$L:$L,'PCDS Schedule'!$B:$B),"")</f>
        <v/>
      </c>
      <c r="X27" t="str">
        <f>IFERROR(_xlfn.XLOOKUP($A27&amp;"_"&amp;COLUMNS($V26:X26),'PCDS Schedule'!$L:$L,'PCDS Schedule'!$B:$B),"")</f>
        <v/>
      </c>
      <c r="Y27" t="str">
        <f>IFERROR(_xlfn.XLOOKUP($A27&amp;"_"&amp;COLUMNS($V26:Y26),'PCDS Schedule'!$L:$L,'PCDS Schedule'!$B:$B),"")</f>
        <v/>
      </c>
      <c r="Z27" t="str">
        <f>IFERROR(_xlfn.XLOOKUP($A27&amp;"_"&amp;COLUMNS($V26:Z26),'PCDS Schedule'!$L:$L,'PCDS Schedule'!$B:$B),"")</f>
        <v/>
      </c>
      <c r="AA27" t="str">
        <f>IFERROR(_xlfn.XLOOKUP($A27&amp;"_"&amp;COLUMNS($V26:AA26),'PCDS Schedule'!$L:$L,'PCDS Schedule'!$B:$B),"")</f>
        <v/>
      </c>
      <c r="AB27" t="str">
        <f>IFERROR(_xlfn.XLOOKUP($A27&amp;"_"&amp;COLUMNS($V26:AB26),'PCDS Schedule'!$L:$L,'PCDS Schedule'!$B:$B),"")</f>
        <v/>
      </c>
    </row>
    <row r="28" spans="1:28" ht="409.6" x14ac:dyDescent="0.8">
      <c r="A28" s="20">
        <v>45406</v>
      </c>
      <c r="B28" s="21" t="str">
        <f t="shared" si="0"/>
        <v xml:space="preserve">
</v>
      </c>
      <c r="C28" s="21" t="str">
        <f t="shared" si="1"/>
        <v xml:space="preserve">
</v>
      </c>
      <c r="D28" s="21"/>
      <c r="E28" s="16"/>
      <c r="F28" s="17" t="str">
        <f>IFERROR(_xlfn.XLOOKUP($A28&amp;"_"&amp;COLUMNS($F27:F27),'PCDS Schedule'!$F:$F,'PCDS Schedule'!$B:$B),"")</f>
        <v/>
      </c>
      <c r="G28" s="17" t="str">
        <f>IFERROR(_xlfn.XLOOKUP($A28&amp;"_"&amp;COLUMNS($F27:G27),'PCDS Schedule'!$F:$F,'PCDS Schedule'!$B:$B),"")</f>
        <v/>
      </c>
      <c r="H28" s="17" t="str">
        <f>IFERROR(_xlfn.XLOOKUP($A28&amp;"_"&amp;COLUMNS($F27:H27),'PCDS Schedule'!$F:$F,'PCDS Schedule'!$B:$B),"")</f>
        <v/>
      </c>
      <c r="I28" s="17" t="str">
        <f>IFERROR(_xlfn.XLOOKUP($A28&amp;"_"&amp;COLUMNS($F27:I27),'PCDS Schedule'!$F:$F,'PCDS Schedule'!$B:$B),"")</f>
        <v/>
      </c>
      <c r="J28" s="17" t="str">
        <f>IFERROR(_xlfn.XLOOKUP($A28&amp;"_"&amp;COLUMNS($F27:J27),'PCDS Schedule'!$F:$F,'PCDS Schedule'!$B:$B),"")</f>
        <v/>
      </c>
      <c r="K28" s="17" t="str">
        <f>IFERROR(_xlfn.XLOOKUP($A28&amp;"_"&amp;COLUMNS($F27:K27),'PCDS Schedule'!$F:$F,'PCDS Schedule'!$B:$B),"")</f>
        <v/>
      </c>
      <c r="L28" s="17" t="str">
        <f>IFERROR(_xlfn.XLOOKUP($A28&amp;"_"&amp;COLUMNS($F27:L27),'PCDS Schedule'!$F:$F,'PCDS Schedule'!$B:$B),"")</f>
        <v/>
      </c>
      <c r="M28" s="17" t="str">
        <f>IFERROR(_xlfn.XLOOKUP($A28&amp;"_"&amp;COLUMNS($M27:M27),'PCDS Schedule'!$H:$H,'PCDS Schedule'!$B:$B),"")</f>
        <v/>
      </c>
      <c r="N28" s="17" t="str">
        <f>IFERROR(_xlfn.XLOOKUP($A28&amp;"_"&amp;COLUMNS($M27:N27),'PCDS Schedule'!$H:$H,'PCDS Schedule'!$B:$B),"")</f>
        <v/>
      </c>
      <c r="O28" s="17" t="str">
        <f>IFERROR(_xlfn.XLOOKUP($A28&amp;"_"&amp;COLUMNS($M27:O27),'PCDS Schedule'!$H:$H,'PCDS Schedule'!$B:$B),"")</f>
        <v/>
      </c>
      <c r="P28" s="17" t="str">
        <f>IFERROR(_xlfn.XLOOKUP($A28&amp;"_"&amp;COLUMNS($M27:P27),'PCDS Schedule'!$H:$H,'PCDS Schedule'!$B:$B),"")</f>
        <v/>
      </c>
      <c r="Q28" s="17" t="str">
        <f>IFERROR(_xlfn.XLOOKUP($A28&amp;"_"&amp;COLUMNS($Q27:Q27),'PCDS Schedule'!$J:$J,'PCDS Schedule'!$B:$B),"")</f>
        <v/>
      </c>
      <c r="R28" s="17" t="str">
        <f>IFERROR(_xlfn.XLOOKUP($A28&amp;"_"&amp;COLUMNS($Q27:R27),'PCDS Schedule'!$J:$J,'PCDS Schedule'!$B:$B),"")</f>
        <v/>
      </c>
      <c r="S28" s="17" t="str">
        <f>IFERROR(_xlfn.XLOOKUP($A28&amp;"_"&amp;COLUMNS($Q27:S27),'PCDS Schedule'!$J:$J,'PCDS Schedule'!$B:$B),"")</f>
        <v/>
      </c>
      <c r="T28" s="17" t="str">
        <f>IFERROR(_xlfn.XLOOKUP($A28&amp;"_"&amp;COLUMNS($Q27:T27),'PCDS Schedule'!$J:$J,'PCDS Schedule'!$B:$B),"")</f>
        <v/>
      </c>
      <c r="U28" s="17"/>
      <c r="V28" t="str">
        <f>IFERROR(_xlfn.XLOOKUP($A28&amp;"_"&amp;COLUMNS($V27:V27),'PCDS Schedule'!$L:$L,'PCDS Schedule'!$B:$B),"")</f>
        <v/>
      </c>
      <c r="W28" t="str">
        <f>IFERROR(_xlfn.XLOOKUP($A28&amp;"_"&amp;COLUMNS($V27:W27),'PCDS Schedule'!$L:$L,'PCDS Schedule'!$B:$B),"")</f>
        <v/>
      </c>
      <c r="X28" t="str">
        <f>IFERROR(_xlfn.XLOOKUP($A28&amp;"_"&amp;COLUMNS($V27:X27),'PCDS Schedule'!$L:$L,'PCDS Schedule'!$B:$B),"")</f>
        <v/>
      </c>
      <c r="Y28" t="str">
        <f>IFERROR(_xlfn.XLOOKUP($A28&amp;"_"&amp;COLUMNS($V27:Y27),'PCDS Schedule'!$L:$L,'PCDS Schedule'!$B:$B),"")</f>
        <v/>
      </c>
      <c r="Z28" t="str">
        <f>IFERROR(_xlfn.XLOOKUP($A28&amp;"_"&amp;COLUMNS($V27:Z27),'PCDS Schedule'!$L:$L,'PCDS Schedule'!$B:$B),"")</f>
        <v/>
      </c>
      <c r="AA28" t="str">
        <f>IFERROR(_xlfn.XLOOKUP($A28&amp;"_"&amp;COLUMNS($V27:AA27),'PCDS Schedule'!$L:$L,'PCDS Schedule'!$B:$B),"")</f>
        <v/>
      </c>
      <c r="AB28" t="str">
        <f>IFERROR(_xlfn.XLOOKUP($A28&amp;"_"&amp;COLUMNS($V27:AB27),'PCDS Schedule'!$L:$L,'PCDS Schedule'!$B:$B),"")</f>
        <v/>
      </c>
    </row>
    <row r="29" spans="1:28" ht="409.6" x14ac:dyDescent="0.8">
      <c r="A29" s="20">
        <v>45420</v>
      </c>
      <c r="B29" s="21" t="str">
        <f t="shared" si="0"/>
        <v xml:space="preserve">
</v>
      </c>
      <c r="C29" s="21" t="str">
        <f t="shared" si="1"/>
        <v xml:space="preserve">
</v>
      </c>
      <c r="D29" s="21"/>
      <c r="E29" s="16"/>
      <c r="F29" s="17" t="str">
        <f>IFERROR(_xlfn.XLOOKUP($A29&amp;"_"&amp;COLUMNS($F28:F28),'PCDS Schedule'!$F:$F,'PCDS Schedule'!$B:$B),"")</f>
        <v/>
      </c>
      <c r="G29" s="17" t="str">
        <f>IFERROR(_xlfn.XLOOKUP($A29&amp;"_"&amp;COLUMNS($F28:G28),'PCDS Schedule'!$F:$F,'PCDS Schedule'!$B:$B),"")</f>
        <v/>
      </c>
      <c r="H29" s="17" t="str">
        <f>IFERROR(_xlfn.XLOOKUP($A29&amp;"_"&amp;COLUMNS($F28:H28),'PCDS Schedule'!$F:$F,'PCDS Schedule'!$B:$B),"")</f>
        <v/>
      </c>
      <c r="I29" s="17" t="str">
        <f>IFERROR(_xlfn.XLOOKUP($A29&amp;"_"&amp;COLUMNS($F28:I28),'PCDS Schedule'!$F:$F,'PCDS Schedule'!$B:$B),"")</f>
        <v/>
      </c>
      <c r="J29" s="17" t="str">
        <f>IFERROR(_xlfn.XLOOKUP($A29&amp;"_"&amp;COLUMNS($F28:J28),'PCDS Schedule'!$F:$F,'PCDS Schedule'!$B:$B),"")</f>
        <v/>
      </c>
      <c r="K29" s="17" t="str">
        <f>IFERROR(_xlfn.XLOOKUP($A29&amp;"_"&amp;COLUMNS($F28:K28),'PCDS Schedule'!$F:$F,'PCDS Schedule'!$B:$B),"")</f>
        <v/>
      </c>
      <c r="L29" s="17" t="str">
        <f>IFERROR(_xlfn.XLOOKUP($A29&amp;"_"&amp;COLUMNS($F28:L28),'PCDS Schedule'!$F:$F,'PCDS Schedule'!$B:$B),"")</f>
        <v/>
      </c>
      <c r="M29" s="17" t="str">
        <f>IFERROR(_xlfn.XLOOKUP($A29&amp;"_"&amp;COLUMNS($M28:M28),'PCDS Schedule'!$H:$H,'PCDS Schedule'!$B:$B),"")</f>
        <v/>
      </c>
      <c r="N29" s="17" t="str">
        <f>IFERROR(_xlfn.XLOOKUP($A29&amp;"_"&amp;COLUMNS($M28:N28),'PCDS Schedule'!$H:$H,'PCDS Schedule'!$B:$B),"")</f>
        <v/>
      </c>
      <c r="O29" s="17" t="str">
        <f>IFERROR(_xlfn.XLOOKUP($A29&amp;"_"&amp;COLUMNS($M28:O28),'PCDS Schedule'!$H:$H,'PCDS Schedule'!$B:$B),"")</f>
        <v/>
      </c>
      <c r="P29" s="17" t="str">
        <f>IFERROR(_xlfn.XLOOKUP($A29&amp;"_"&amp;COLUMNS($M28:P28),'PCDS Schedule'!$H:$H,'PCDS Schedule'!$B:$B),"")</f>
        <v/>
      </c>
      <c r="Q29" s="17" t="str">
        <f>IFERROR(_xlfn.XLOOKUP($A29&amp;"_"&amp;COLUMNS($Q28:Q28),'PCDS Schedule'!$J:$J,'PCDS Schedule'!$B:$B),"")</f>
        <v/>
      </c>
      <c r="R29" s="17" t="str">
        <f>IFERROR(_xlfn.XLOOKUP($A29&amp;"_"&amp;COLUMNS($Q28:R28),'PCDS Schedule'!$J:$J,'PCDS Schedule'!$B:$B),"")</f>
        <v/>
      </c>
      <c r="S29" s="17" t="str">
        <f>IFERROR(_xlfn.XLOOKUP($A29&amp;"_"&amp;COLUMNS($Q28:S28),'PCDS Schedule'!$J:$J,'PCDS Schedule'!$B:$B),"")</f>
        <v/>
      </c>
      <c r="T29" s="17" t="str">
        <f>IFERROR(_xlfn.XLOOKUP($A29&amp;"_"&amp;COLUMNS($Q28:T28),'PCDS Schedule'!$J:$J,'PCDS Schedule'!$B:$B),"")</f>
        <v/>
      </c>
      <c r="U29" s="17"/>
      <c r="V29" t="str">
        <f>IFERROR(_xlfn.XLOOKUP($A29&amp;"_"&amp;COLUMNS($V28:V28),'PCDS Schedule'!$L:$L,'PCDS Schedule'!$B:$B),"")</f>
        <v/>
      </c>
      <c r="W29" t="str">
        <f>IFERROR(_xlfn.XLOOKUP($A29&amp;"_"&amp;COLUMNS($V28:W28),'PCDS Schedule'!$L:$L,'PCDS Schedule'!$B:$B),"")</f>
        <v/>
      </c>
      <c r="X29" t="str">
        <f>IFERROR(_xlfn.XLOOKUP($A29&amp;"_"&amp;COLUMNS($V28:X28),'PCDS Schedule'!$L:$L,'PCDS Schedule'!$B:$B),"")</f>
        <v/>
      </c>
      <c r="Y29" t="str">
        <f>IFERROR(_xlfn.XLOOKUP($A29&amp;"_"&amp;COLUMNS($V28:Y28),'PCDS Schedule'!$L:$L,'PCDS Schedule'!$B:$B),"")</f>
        <v/>
      </c>
      <c r="Z29" t="str">
        <f>IFERROR(_xlfn.XLOOKUP($A29&amp;"_"&amp;COLUMNS($V28:Z28),'PCDS Schedule'!$L:$L,'PCDS Schedule'!$B:$B),"")</f>
        <v/>
      </c>
      <c r="AA29" t="str">
        <f>IFERROR(_xlfn.XLOOKUP($A29&amp;"_"&amp;COLUMNS($V28:AA28),'PCDS Schedule'!$L:$L,'PCDS Schedule'!$B:$B),"")</f>
        <v/>
      </c>
      <c r="AB29" t="str">
        <f>IFERROR(_xlfn.XLOOKUP($A29&amp;"_"&amp;COLUMNS($V28:AB28),'PCDS Schedule'!$L:$L,'PCDS Schedule'!$B:$B),"")</f>
        <v/>
      </c>
    </row>
    <row r="30" spans="1:28" ht="409.6" x14ac:dyDescent="0.8">
      <c r="A30" s="20">
        <v>45434</v>
      </c>
      <c r="B30" s="21" t="str">
        <f t="shared" si="0"/>
        <v xml:space="preserve">
</v>
      </c>
      <c r="C30" s="21" t="str">
        <f t="shared" si="1"/>
        <v xml:space="preserve">
</v>
      </c>
      <c r="D30" s="21"/>
      <c r="E30" s="16"/>
      <c r="F30" s="17" t="str">
        <f>IFERROR(_xlfn.XLOOKUP($A30&amp;"_"&amp;COLUMNS($F29:F29),'PCDS Schedule'!$F:$F,'PCDS Schedule'!$B:$B),"")</f>
        <v/>
      </c>
      <c r="G30" s="17" t="str">
        <f>IFERROR(_xlfn.XLOOKUP($A30&amp;"_"&amp;COLUMNS($F29:G29),'PCDS Schedule'!$F:$F,'PCDS Schedule'!$B:$B),"")</f>
        <v/>
      </c>
      <c r="H30" s="17" t="str">
        <f>IFERROR(_xlfn.XLOOKUP($A30&amp;"_"&amp;COLUMNS($F29:H29),'PCDS Schedule'!$F:$F,'PCDS Schedule'!$B:$B),"")</f>
        <v/>
      </c>
      <c r="I30" s="17" t="str">
        <f>IFERROR(_xlfn.XLOOKUP($A30&amp;"_"&amp;COLUMNS($F29:I29),'PCDS Schedule'!$F:$F,'PCDS Schedule'!$B:$B),"")</f>
        <v/>
      </c>
      <c r="J30" s="17" t="str">
        <f>IFERROR(_xlfn.XLOOKUP($A30&amp;"_"&amp;COLUMNS($F29:J29),'PCDS Schedule'!$F:$F,'PCDS Schedule'!$B:$B),"")</f>
        <v/>
      </c>
      <c r="K30" s="17" t="str">
        <f>IFERROR(_xlfn.XLOOKUP($A30&amp;"_"&amp;COLUMNS($F29:K29),'PCDS Schedule'!$F:$F,'PCDS Schedule'!$B:$B),"")</f>
        <v/>
      </c>
      <c r="L30" s="17" t="str">
        <f>IFERROR(_xlfn.XLOOKUP($A30&amp;"_"&amp;COLUMNS($F29:L29),'PCDS Schedule'!$F:$F,'PCDS Schedule'!$B:$B),"")</f>
        <v/>
      </c>
      <c r="M30" s="17" t="str">
        <f>IFERROR(_xlfn.XLOOKUP($A30&amp;"_"&amp;COLUMNS($M29:M29),'PCDS Schedule'!$H:$H,'PCDS Schedule'!$B:$B),"")</f>
        <v/>
      </c>
      <c r="N30" s="17" t="str">
        <f>IFERROR(_xlfn.XLOOKUP($A30&amp;"_"&amp;COLUMNS($M29:N29),'PCDS Schedule'!$H:$H,'PCDS Schedule'!$B:$B),"")</f>
        <v/>
      </c>
      <c r="O30" s="17" t="str">
        <f>IFERROR(_xlfn.XLOOKUP($A30&amp;"_"&amp;COLUMNS($M29:O29),'PCDS Schedule'!$H:$H,'PCDS Schedule'!$B:$B),"")</f>
        <v/>
      </c>
      <c r="P30" s="17" t="str">
        <f>IFERROR(_xlfn.XLOOKUP($A30&amp;"_"&amp;COLUMNS($M29:P29),'PCDS Schedule'!$H:$H,'PCDS Schedule'!$B:$B),"")</f>
        <v/>
      </c>
      <c r="Q30" s="17" t="str">
        <f>IFERROR(_xlfn.XLOOKUP($A30&amp;"_"&amp;COLUMNS($Q29:Q29),'PCDS Schedule'!$J:$J,'PCDS Schedule'!$B:$B),"")</f>
        <v/>
      </c>
      <c r="R30" s="17" t="str">
        <f>IFERROR(_xlfn.XLOOKUP($A30&amp;"_"&amp;COLUMNS($Q29:R29),'PCDS Schedule'!$J:$J,'PCDS Schedule'!$B:$B),"")</f>
        <v/>
      </c>
      <c r="S30" s="17" t="str">
        <f>IFERROR(_xlfn.XLOOKUP($A30&amp;"_"&amp;COLUMNS($Q29:S29),'PCDS Schedule'!$J:$J,'PCDS Schedule'!$B:$B),"")</f>
        <v/>
      </c>
      <c r="T30" s="17" t="str">
        <f>IFERROR(_xlfn.XLOOKUP($A30&amp;"_"&amp;COLUMNS($Q29:T29),'PCDS Schedule'!$J:$J,'PCDS Schedule'!$B:$B),"")</f>
        <v/>
      </c>
      <c r="U30" s="17"/>
      <c r="V30" t="str">
        <f>IFERROR(_xlfn.XLOOKUP($A30&amp;"_"&amp;COLUMNS($V29:V29),'PCDS Schedule'!$L:$L,'PCDS Schedule'!$B:$B),"")</f>
        <v/>
      </c>
      <c r="W30" t="str">
        <f>IFERROR(_xlfn.XLOOKUP($A30&amp;"_"&amp;COLUMNS($V29:W29),'PCDS Schedule'!$L:$L,'PCDS Schedule'!$B:$B),"")</f>
        <v/>
      </c>
      <c r="X30" t="str">
        <f>IFERROR(_xlfn.XLOOKUP($A30&amp;"_"&amp;COLUMNS($V29:X29),'PCDS Schedule'!$L:$L,'PCDS Schedule'!$B:$B),"")</f>
        <v/>
      </c>
      <c r="Y30" t="str">
        <f>IFERROR(_xlfn.XLOOKUP($A30&amp;"_"&amp;COLUMNS($V29:Y29),'PCDS Schedule'!$L:$L,'PCDS Schedule'!$B:$B),"")</f>
        <v/>
      </c>
      <c r="Z30" t="str">
        <f>IFERROR(_xlfn.XLOOKUP($A30&amp;"_"&amp;COLUMNS($V29:Z29),'PCDS Schedule'!$L:$L,'PCDS Schedule'!$B:$B),"")</f>
        <v/>
      </c>
      <c r="AA30" t="str">
        <f>IFERROR(_xlfn.XLOOKUP($A30&amp;"_"&amp;COLUMNS($V29:AA29),'PCDS Schedule'!$L:$L,'PCDS Schedule'!$B:$B),"")</f>
        <v/>
      </c>
      <c r="AB30" t="str">
        <f>IFERROR(_xlfn.XLOOKUP($A30&amp;"_"&amp;COLUMNS($V29:AB29),'PCDS Schedule'!$L:$L,'PCDS Schedule'!$B:$B),"")</f>
        <v/>
      </c>
    </row>
    <row r="31" spans="1:28" ht="409.6" x14ac:dyDescent="0.8">
      <c r="A31" s="20">
        <v>45448</v>
      </c>
      <c r="B31" s="21" t="str">
        <f t="shared" si="0"/>
        <v xml:space="preserve">
</v>
      </c>
      <c r="C31" s="21" t="str">
        <f t="shared" si="1"/>
        <v xml:space="preserve">
</v>
      </c>
      <c r="D31" s="21"/>
      <c r="E31" s="16"/>
      <c r="F31" s="17" t="str">
        <f>IFERROR(_xlfn.XLOOKUP($A31&amp;"_"&amp;COLUMNS($F30:F30),'PCDS Schedule'!$F:$F,'PCDS Schedule'!$B:$B),"")</f>
        <v/>
      </c>
      <c r="G31" s="17" t="str">
        <f>IFERROR(_xlfn.XLOOKUP($A31&amp;"_"&amp;COLUMNS($F30:G30),'PCDS Schedule'!$F:$F,'PCDS Schedule'!$B:$B),"")</f>
        <v/>
      </c>
      <c r="H31" s="17" t="str">
        <f>IFERROR(_xlfn.XLOOKUP($A31&amp;"_"&amp;COLUMNS($F30:H30),'PCDS Schedule'!$F:$F,'PCDS Schedule'!$B:$B),"")</f>
        <v/>
      </c>
      <c r="I31" s="17" t="str">
        <f>IFERROR(_xlfn.XLOOKUP($A31&amp;"_"&amp;COLUMNS($F30:I30),'PCDS Schedule'!$F:$F,'PCDS Schedule'!$B:$B),"")</f>
        <v/>
      </c>
      <c r="J31" s="17" t="str">
        <f>IFERROR(_xlfn.XLOOKUP($A31&amp;"_"&amp;COLUMNS($F30:J30),'PCDS Schedule'!$F:$F,'PCDS Schedule'!$B:$B),"")</f>
        <v/>
      </c>
      <c r="K31" s="17" t="str">
        <f>IFERROR(_xlfn.XLOOKUP($A31&amp;"_"&amp;COLUMNS($F30:K30),'PCDS Schedule'!$F:$F,'PCDS Schedule'!$B:$B),"")</f>
        <v/>
      </c>
      <c r="L31" s="17" t="str">
        <f>IFERROR(_xlfn.XLOOKUP($A31&amp;"_"&amp;COLUMNS($F30:L30),'PCDS Schedule'!$F:$F,'PCDS Schedule'!$B:$B),"")</f>
        <v/>
      </c>
      <c r="M31" s="17" t="str">
        <f>IFERROR(_xlfn.XLOOKUP($A31&amp;"_"&amp;COLUMNS($M30:M30),'PCDS Schedule'!$H:$H,'PCDS Schedule'!$B:$B),"")</f>
        <v/>
      </c>
      <c r="N31" s="17" t="str">
        <f>IFERROR(_xlfn.XLOOKUP($A31&amp;"_"&amp;COLUMNS($M30:N30),'PCDS Schedule'!$H:$H,'PCDS Schedule'!$B:$B),"")</f>
        <v/>
      </c>
      <c r="O31" s="17" t="str">
        <f>IFERROR(_xlfn.XLOOKUP($A31&amp;"_"&amp;COLUMNS($M30:O30),'PCDS Schedule'!$H:$H,'PCDS Schedule'!$B:$B),"")</f>
        <v/>
      </c>
      <c r="P31" s="17" t="str">
        <f>IFERROR(_xlfn.XLOOKUP($A31&amp;"_"&amp;COLUMNS($M30:P30),'PCDS Schedule'!$H:$H,'PCDS Schedule'!$B:$B),"")</f>
        <v/>
      </c>
      <c r="Q31" s="17" t="str">
        <f>IFERROR(_xlfn.XLOOKUP($A31&amp;"_"&amp;COLUMNS($Q30:Q30),'PCDS Schedule'!$J:$J,'PCDS Schedule'!$B:$B),"")</f>
        <v/>
      </c>
      <c r="R31" s="17" t="str">
        <f>IFERROR(_xlfn.XLOOKUP($A31&amp;"_"&amp;COLUMNS($Q30:R30),'PCDS Schedule'!$J:$J,'PCDS Schedule'!$B:$B),"")</f>
        <v/>
      </c>
      <c r="S31" s="17" t="str">
        <f>IFERROR(_xlfn.XLOOKUP($A31&amp;"_"&amp;COLUMNS($Q30:S30),'PCDS Schedule'!$J:$J,'PCDS Schedule'!$B:$B),"")</f>
        <v/>
      </c>
      <c r="T31" s="17" t="str">
        <f>IFERROR(_xlfn.XLOOKUP($A31&amp;"_"&amp;COLUMNS($Q30:T30),'PCDS Schedule'!$J:$J,'PCDS Schedule'!$B:$B),"")</f>
        <v/>
      </c>
      <c r="U31" s="17"/>
      <c r="V31" t="str">
        <f>IFERROR(_xlfn.XLOOKUP($A31&amp;"_"&amp;COLUMNS($V30:V30),'PCDS Schedule'!$L:$L,'PCDS Schedule'!$B:$B),"")</f>
        <v/>
      </c>
      <c r="W31" t="str">
        <f>IFERROR(_xlfn.XLOOKUP($A31&amp;"_"&amp;COLUMNS($V30:W30),'PCDS Schedule'!$L:$L,'PCDS Schedule'!$B:$B),"")</f>
        <v/>
      </c>
      <c r="X31" t="str">
        <f>IFERROR(_xlfn.XLOOKUP($A31&amp;"_"&amp;COLUMNS($V30:X30),'PCDS Schedule'!$L:$L,'PCDS Schedule'!$B:$B),"")</f>
        <v/>
      </c>
      <c r="Y31" t="str">
        <f>IFERROR(_xlfn.XLOOKUP($A31&amp;"_"&amp;COLUMNS($V30:Y30),'PCDS Schedule'!$L:$L,'PCDS Schedule'!$B:$B),"")</f>
        <v/>
      </c>
      <c r="Z31" t="str">
        <f>IFERROR(_xlfn.XLOOKUP($A31&amp;"_"&amp;COLUMNS($V30:Z30),'PCDS Schedule'!$L:$L,'PCDS Schedule'!$B:$B),"")</f>
        <v/>
      </c>
      <c r="AA31" t="str">
        <f>IFERROR(_xlfn.XLOOKUP($A31&amp;"_"&amp;COLUMNS($V30:AA30),'PCDS Schedule'!$L:$L,'PCDS Schedule'!$B:$B),"")</f>
        <v/>
      </c>
      <c r="AB31" t="str">
        <f>IFERROR(_xlfn.XLOOKUP($A31&amp;"_"&amp;COLUMNS($V30:AB30),'PCDS Schedule'!$L:$L,'PCDS Schedule'!$B:$B),"")</f>
        <v/>
      </c>
    </row>
    <row r="32" spans="1:28" ht="409.6" x14ac:dyDescent="0.8">
      <c r="A32" s="20">
        <v>45462</v>
      </c>
      <c r="B32" s="21" t="str">
        <f t="shared" si="0"/>
        <v xml:space="preserve">
</v>
      </c>
      <c r="C32" s="21" t="str">
        <f t="shared" si="1"/>
        <v xml:space="preserve">
</v>
      </c>
      <c r="D32" s="21"/>
      <c r="E32" s="16"/>
      <c r="F32" s="17" t="str">
        <f>IFERROR(_xlfn.XLOOKUP($A32&amp;"_"&amp;COLUMNS($F31:F31),'PCDS Schedule'!$F:$F,'PCDS Schedule'!$B:$B),"")</f>
        <v/>
      </c>
      <c r="G32" s="17" t="str">
        <f>IFERROR(_xlfn.XLOOKUP($A32&amp;"_"&amp;COLUMNS($F31:G31),'PCDS Schedule'!$F:$F,'PCDS Schedule'!$B:$B),"")</f>
        <v/>
      </c>
      <c r="H32" s="17" t="str">
        <f>IFERROR(_xlfn.XLOOKUP($A32&amp;"_"&amp;COLUMNS($F31:H31),'PCDS Schedule'!$F:$F,'PCDS Schedule'!$B:$B),"")</f>
        <v/>
      </c>
      <c r="I32" s="17" t="str">
        <f>IFERROR(_xlfn.XLOOKUP($A32&amp;"_"&amp;COLUMNS($F31:I31),'PCDS Schedule'!$F:$F,'PCDS Schedule'!$B:$B),"")</f>
        <v/>
      </c>
      <c r="J32" s="17" t="str">
        <f>IFERROR(_xlfn.XLOOKUP($A32&amp;"_"&amp;COLUMNS($F31:J31),'PCDS Schedule'!$F:$F,'PCDS Schedule'!$B:$B),"")</f>
        <v/>
      </c>
      <c r="K32" s="17" t="str">
        <f>IFERROR(_xlfn.XLOOKUP($A32&amp;"_"&amp;COLUMNS($F31:K31),'PCDS Schedule'!$F:$F,'PCDS Schedule'!$B:$B),"")</f>
        <v/>
      </c>
      <c r="L32" s="17" t="str">
        <f>IFERROR(_xlfn.XLOOKUP($A32&amp;"_"&amp;COLUMNS($F31:L31),'PCDS Schedule'!$F:$F,'PCDS Schedule'!$B:$B),"")</f>
        <v/>
      </c>
      <c r="M32" s="17" t="str">
        <f>IFERROR(_xlfn.XLOOKUP($A32&amp;"_"&amp;COLUMNS($M31:M31),'PCDS Schedule'!$H:$H,'PCDS Schedule'!$B:$B),"")</f>
        <v/>
      </c>
      <c r="N32" s="17" t="str">
        <f>IFERROR(_xlfn.XLOOKUP($A32&amp;"_"&amp;COLUMNS($M31:N31),'PCDS Schedule'!$H:$H,'PCDS Schedule'!$B:$B),"")</f>
        <v/>
      </c>
      <c r="O32" s="17" t="str">
        <f>IFERROR(_xlfn.XLOOKUP($A32&amp;"_"&amp;COLUMNS($M31:O31),'PCDS Schedule'!$H:$H,'PCDS Schedule'!$B:$B),"")</f>
        <v/>
      </c>
      <c r="P32" s="17" t="str">
        <f>IFERROR(_xlfn.XLOOKUP($A32&amp;"_"&amp;COLUMNS($M31:P31),'PCDS Schedule'!$H:$H,'PCDS Schedule'!$B:$B),"")</f>
        <v/>
      </c>
      <c r="Q32" s="17" t="str">
        <f>IFERROR(_xlfn.XLOOKUP($A32&amp;"_"&amp;COLUMNS($Q31:Q31),'PCDS Schedule'!$J:$J,'PCDS Schedule'!$B:$B),"")</f>
        <v/>
      </c>
      <c r="R32" s="17" t="str">
        <f>IFERROR(_xlfn.XLOOKUP($A32&amp;"_"&amp;COLUMNS($Q31:R31),'PCDS Schedule'!$J:$J,'PCDS Schedule'!$B:$B),"")</f>
        <v/>
      </c>
      <c r="S32" s="17" t="str">
        <f>IFERROR(_xlfn.XLOOKUP($A32&amp;"_"&amp;COLUMNS($Q31:S31),'PCDS Schedule'!$J:$J,'PCDS Schedule'!$B:$B),"")</f>
        <v/>
      </c>
      <c r="T32" s="17" t="str">
        <f>IFERROR(_xlfn.XLOOKUP($A32&amp;"_"&amp;COLUMNS($Q31:T31),'PCDS Schedule'!$J:$J,'PCDS Schedule'!$B:$B),"")</f>
        <v/>
      </c>
      <c r="U32" s="17"/>
      <c r="V32" t="str">
        <f>IFERROR(_xlfn.XLOOKUP($A32&amp;"_"&amp;COLUMNS($V31:V31),'PCDS Schedule'!$L:$L,'PCDS Schedule'!$B:$B),"")</f>
        <v/>
      </c>
      <c r="W32" t="str">
        <f>IFERROR(_xlfn.XLOOKUP($A32&amp;"_"&amp;COLUMNS($V31:W31),'PCDS Schedule'!$L:$L,'PCDS Schedule'!$B:$B),"")</f>
        <v/>
      </c>
      <c r="X32" t="str">
        <f>IFERROR(_xlfn.XLOOKUP($A32&amp;"_"&amp;COLUMNS($V31:X31),'PCDS Schedule'!$L:$L,'PCDS Schedule'!$B:$B),"")</f>
        <v/>
      </c>
      <c r="Y32" t="str">
        <f>IFERROR(_xlfn.XLOOKUP($A32&amp;"_"&amp;COLUMNS($V31:Y31),'PCDS Schedule'!$L:$L,'PCDS Schedule'!$B:$B),"")</f>
        <v/>
      </c>
      <c r="Z32" t="str">
        <f>IFERROR(_xlfn.XLOOKUP($A32&amp;"_"&amp;COLUMNS($V31:Z31),'PCDS Schedule'!$L:$L,'PCDS Schedule'!$B:$B),"")</f>
        <v/>
      </c>
      <c r="AA32" t="str">
        <f>IFERROR(_xlfn.XLOOKUP($A32&amp;"_"&amp;COLUMNS($V31:AA31),'PCDS Schedule'!$L:$L,'PCDS Schedule'!$B:$B),"")</f>
        <v/>
      </c>
      <c r="AB32" t="str">
        <f>IFERROR(_xlfn.XLOOKUP($A32&amp;"_"&amp;COLUMNS($V31:AB31),'PCDS Schedule'!$L:$L,'PCDS Schedule'!$B:$B),"")</f>
        <v/>
      </c>
    </row>
    <row r="33" spans="1:28" ht="409.6" x14ac:dyDescent="0.8">
      <c r="A33" s="20">
        <v>45476</v>
      </c>
      <c r="B33" s="21" t="str">
        <f t="shared" si="0"/>
        <v xml:space="preserve">
</v>
      </c>
      <c r="C33" s="21" t="str">
        <f t="shared" si="1"/>
        <v xml:space="preserve">
</v>
      </c>
      <c r="D33" s="21"/>
      <c r="E33" s="16"/>
      <c r="F33" s="17" t="str">
        <f>IFERROR(_xlfn.XLOOKUP($A33&amp;"_"&amp;COLUMNS($F32:F32),'PCDS Schedule'!$F:$F,'PCDS Schedule'!$B:$B),"")</f>
        <v/>
      </c>
      <c r="G33" s="17" t="str">
        <f>IFERROR(_xlfn.XLOOKUP($A33&amp;"_"&amp;COLUMNS($F32:G32),'PCDS Schedule'!$F:$F,'PCDS Schedule'!$B:$B),"")</f>
        <v/>
      </c>
      <c r="H33" s="17" t="str">
        <f>IFERROR(_xlfn.XLOOKUP($A33&amp;"_"&amp;COLUMNS($F32:H32),'PCDS Schedule'!$F:$F,'PCDS Schedule'!$B:$B),"")</f>
        <v/>
      </c>
      <c r="I33" s="17" t="str">
        <f>IFERROR(_xlfn.XLOOKUP($A33&amp;"_"&amp;COLUMNS($F32:I32),'PCDS Schedule'!$F:$F,'PCDS Schedule'!$B:$B),"")</f>
        <v/>
      </c>
      <c r="J33" s="17" t="str">
        <f>IFERROR(_xlfn.XLOOKUP($A33&amp;"_"&amp;COLUMNS($F32:J32),'PCDS Schedule'!$F:$F,'PCDS Schedule'!$B:$B),"")</f>
        <v/>
      </c>
      <c r="K33" s="17" t="str">
        <f>IFERROR(_xlfn.XLOOKUP($A33&amp;"_"&amp;COLUMNS($F32:K32),'PCDS Schedule'!$F:$F,'PCDS Schedule'!$B:$B),"")</f>
        <v/>
      </c>
      <c r="L33" s="17" t="str">
        <f>IFERROR(_xlfn.XLOOKUP($A33&amp;"_"&amp;COLUMNS($F32:L32),'PCDS Schedule'!$F:$F,'PCDS Schedule'!$B:$B),"")</f>
        <v/>
      </c>
      <c r="M33" s="17" t="str">
        <f>IFERROR(_xlfn.XLOOKUP($A33&amp;"_"&amp;COLUMNS($M32:M32),'PCDS Schedule'!$H:$H,'PCDS Schedule'!$B:$B),"")</f>
        <v/>
      </c>
      <c r="N33" s="17" t="str">
        <f>IFERROR(_xlfn.XLOOKUP($A33&amp;"_"&amp;COLUMNS($M32:N32),'PCDS Schedule'!$H:$H,'PCDS Schedule'!$B:$B),"")</f>
        <v/>
      </c>
      <c r="O33" s="17" t="str">
        <f>IFERROR(_xlfn.XLOOKUP($A33&amp;"_"&amp;COLUMNS($M32:O32),'PCDS Schedule'!$H:$H,'PCDS Schedule'!$B:$B),"")</f>
        <v/>
      </c>
      <c r="P33" s="17" t="str">
        <f>IFERROR(_xlfn.XLOOKUP($A33&amp;"_"&amp;COLUMNS($M32:P32),'PCDS Schedule'!$H:$H,'PCDS Schedule'!$B:$B),"")</f>
        <v/>
      </c>
      <c r="Q33" s="17" t="str">
        <f>IFERROR(_xlfn.XLOOKUP($A33&amp;"_"&amp;COLUMNS($Q32:Q32),'PCDS Schedule'!$J:$J,'PCDS Schedule'!$B:$B),"")</f>
        <v/>
      </c>
      <c r="R33" s="17" t="str">
        <f>IFERROR(_xlfn.XLOOKUP($A33&amp;"_"&amp;COLUMNS($Q32:R32),'PCDS Schedule'!$J:$J,'PCDS Schedule'!$B:$B),"")</f>
        <v/>
      </c>
      <c r="S33" s="17" t="str">
        <f>IFERROR(_xlfn.XLOOKUP($A33&amp;"_"&amp;COLUMNS($Q32:S32),'PCDS Schedule'!$J:$J,'PCDS Schedule'!$B:$B),"")</f>
        <v/>
      </c>
      <c r="T33" s="17" t="str">
        <f>IFERROR(_xlfn.XLOOKUP($A33&amp;"_"&amp;COLUMNS($Q32:T32),'PCDS Schedule'!$J:$J,'PCDS Schedule'!$B:$B),"")</f>
        <v/>
      </c>
      <c r="U33" s="17"/>
      <c r="V33" t="str">
        <f>IFERROR(_xlfn.XLOOKUP($A33&amp;"_"&amp;COLUMNS($V32:V32),'PCDS Schedule'!$L:$L,'PCDS Schedule'!$B:$B),"")</f>
        <v/>
      </c>
      <c r="W33" t="str">
        <f>IFERROR(_xlfn.XLOOKUP($A33&amp;"_"&amp;COLUMNS($V32:W32),'PCDS Schedule'!$L:$L,'PCDS Schedule'!$B:$B),"")</f>
        <v/>
      </c>
      <c r="X33" t="str">
        <f>IFERROR(_xlfn.XLOOKUP($A33&amp;"_"&amp;COLUMNS($V32:X32),'PCDS Schedule'!$L:$L,'PCDS Schedule'!$B:$B),"")</f>
        <v/>
      </c>
      <c r="Y33" t="str">
        <f>IFERROR(_xlfn.XLOOKUP($A33&amp;"_"&amp;COLUMNS($V32:Y32),'PCDS Schedule'!$L:$L,'PCDS Schedule'!$B:$B),"")</f>
        <v/>
      </c>
      <c r="Z33" t="str">
        <f>IFERROR(_xlfn.XLOOKUP($A33&amp;"_"&amp;COLUMNS($V32:Z32),'PCDS Schedule'!$L:$L,'PCDS Schedule'!$B:$B),"")</f>
        <v/>
      </c>
      <c r="AA33" t="str">
        <f>IFERROR(_xlfn.XLOOKUP($A33&amp;"_"&amp;COLUMNS($V32:AA32),'PCDS Schedule'!$L:$L,'PCDS Schedule'!$B:$B),"")</f>
        <v/>
      </c>
      <c r="AB33" t="str">
        <f>IFERROR(_xlfn.XLOOKUP($A33&amp;"_"&amp;COLUMNS($V32:AB32),'PCDS Schedule'!$L:$L,'PCDS Schedule'!$B:$B),"")</f>
        <v/>
      </c>
    </row>
    <row r="34" spans="1:28" ht="409.6" x14ac:dyDescent="0.8">
      <c r="A34" s="20">
        <v>45490</v>
      </c>
      <c r="B34" s="21" t="str">
        <f t="shared" si="0"/>
        <v xml:space="preserve">
</v>
      </c>
      <c r="C34" s="21" t="str">
        <f t="shared" si="1"/>
        <v xml:space="preserve">
</v>
      </c>
      <c r="D34" s="21"/>
      <c r="E34" s="16"/>
      <c r="F34" s="17" t="str">
        <f>IFERROR(_xlfn.XLOOKUP($A34&amp;"_"&amp;COLUMNS($F33:F33),'PCDS Schedule'!$F:$F,'PCDS Schedule'!$B:$B),"")</f>
        <v/>
      </c>
      <c r="G34" s="17" t="str">
        <f>IFERROR(_xlfn.XLOOKUP($A34&amp;"_"&amp;COLUMNS($F33:G33),'PCDS Schedule'!$F:$F,'PCDS Schedule'!$B:$B),"")</f>
        <v/>
      </c>
      <c r="H34" s="17" t="str">
        <f>IFERROR(_xlfn.XLOOKUP($A34&amp;"_"&amp;COLUMNS($F33:H33),'PCDS Schedule'!$F:$F,'PCDS Schedule'!$B:$B),"")</f>
        <v/>
      </c>
      <c r="I34" s="17" t="str">
        <f>IFERROR(_xlfn.XLOOKUP($A34&amp;"_"&amp;COLUMNS($F33:I33),'PCDS Schedule'!$F:$F,'PCDS Schedule'!$B:$B),"")</f>
        <v/>
      </c>
      <c r="J34" s="17" t="str">
        <f>IFERROR(_xlfn.XLOOKUP($A34&amp;"_"&amp;COLUMNS($F33:J33),'PCDS Schedule'!$F:$F,'PCDS Schedule'!$B:$B),"")</f>
        <v/>
      </c>
      <c r="K34" s="17" t="str">
        <f>IFERROR(_xlfn.XLOOKUP($A34&amp;"_"&amp;COLUMNS($F33:K33),'PCDS Schedule'!$F:$F,'PCDS Schedule'!$B:$B),"")</f>
        <v/>
      </c>
      <c r="L34" s="17" t="str">
        <f>IFERROR(_xlfn.XLOOKUP($A34&amp;"_"&amp;COLUMNS($F33:L33),'PCDS Schedule'!$F:$F,'PCDS Schedule'!$B:$B),"")</f>
        <v/>
      </c>
      <c r="M34" s="17" t="str">
        <f>IFERROR(_xlfn.XLOOKUP($A34&amp;"_"&amp;COLUMNS($M33:M33),'PCDS Schedule'!$H:$H,'PCDS Schedule'!$B:$B),"")</f>
        <v/>
      </c>
      <c r="N34" s="17" t="str">
        <f>IFERROR(_xlfn.XLOOKUP($A34&amp;"_"&amp;COLUMNS($M33:N33),'PCDS Schedule'!$H:$H,'PCDS Schedule'!$B:$B),"")</f>
        <v/>
      </c>
      <c r="O34" s="17" t="str">
        <f>IFERROR(_xlfn.XLOOKUP($A34&amp;"_"&amp;COLUMNS($M33:O33),'PCDS Schedule'!$H:$H,'PCDS Schedule'!$B:$B),"")</f>
        <v/>
      </c>
      <c r="P34" s="17" t="str">
        <f>IFERROR(_xlfn.XLOOKUP($A34&amp;"_"&amp;COLUMNS($M33:P33),'PCDS Schedule'!$H:$H,'PCDS Schedule'!$B:$B),"")</f>
        <v/>
      </c>
      <c r="Q34" s="17" t="str">
        <f>IFERROR(_xlfn.XLOOKUP($A34&amp;"_"&amp;COLUMNS($Q33:Q33),'PCDS Schedule'!$J:$J,'PCDS Schedule'!$B:$B),"")</f>
        <v/>
      </c>
      <c r="R34" s="17" t="str">
        <f>IFERROR(_xlfn.XLOOKUP($A34&amp;"_"&amp;COLUMNS($Q33:R33),'PCDS Schedule'!$J:$J,'PCDS Schedule'!$B:$B),"")</f>
        <v/>
      </c>
      <c r="S34" s="17" t="str">
        <f>IFERROR(_xlfn.XLOOKUP($A34&amp;"_"&amp;COLUMNS($Q33:S33),'PCDS Schedule'!$J:$J,'PCDS Schedule'!$B:$B),"")</f>
        <v/>
      </c>
      <c r="T34" s="17" t="str">
        <f>IFERROR(_xlfn.XLOOKUP($A34&amp;"_"&amp;COLUMNS($Q33:T33),'PCDS Schedule'!$J:$J,'PCDS Schedule'!$B:$B),"")</f>
        <v/>
      </c>
      <c r="U34" s="17"/>
      <c r="V34" t="str">
        <f>IFERROR(_xlfn.XLOOKUP($A34&amp;"_"&amp;COLUMNS($V33:V33),'PCDS Schedule'!$L:$L,'PCDS Schedule'!$B:$B),"")</f>
        <v/>
      </c>
      <c r="W34" t="str">
        <f>IFERROR(_xlfn.XLOOKUP($A34&amp;"_"&amp;COLUMNS($V33:W33),'PCDS Schedule'!$L:$L,'PCDS Schedule'!$B:$B),"")</f>
        <v/>
      </c>
      <c r="X34" t="str">
        <f>IFERROR(_xlfn.XLOOKUP($A34&amp;"_"&amp;COLUMNS($V33:X33),'PCDS Schedule'!$L:$L,'PCDS Schedule'!$B:$B),"")</f>
        <v/>
      </c>
      <c r="Y34" t="str">
        <f>IFERROR(_xlfn.XLOOKUP($A34&amp;"_"&amp;COLUMNS($V33:Y33),'PCDS Schedule'!$L:$L,'PCDS Schedule'!$B:$B),"")</f>
        <v/>
      </c>
      <c r="Z34" t="str">
        <f>IFERROR(_xlfn.XLOOKUP($A34&amp;"_"&amp;COLUMNS($V33:Z33),'PCDS Schedule'!$L:$L,'PCDS Schedule'!$B:$B),"")</f>
        <v/>
      </c>
      <c r="AA34" t="str">
        <f>IFERROR(_xlfn.XLOOKUP($A34&amp;"_"&amp;COLUMNS($V33:AA33),'PCDS Schedule'!$L:$L,'PCDS Schedule'!$B:$B),"")</f>
        <v/>
      </c>
      <c r="AB34" t="str">
        <f>IFERROR(_xlfn.XLOOKUP($A34&amp;"_"&amp;COLUMNS($V33:AB33),'PCDS Schedule'!$L:$L,'PCDS Schedule'!$B:$B),"")</f>
        <v/>
      </c>
    </row>
    <row r="35" spans="1:28" ht="409.6" x14ac:dyDescent="0.8">
      <c r="A35" s="20">
        <v>45504</v>
      </c>
      <c r="B35" s="21" t="str">
        <f t="shared" si="0"/>
        <v xml:space="preserve">
</v>
      </c>
      <c r="C35" s="21" t="str">
        <f t="shared" si="1"/>
        <v xml:space="preserve">
</v>
      </c>
      <c r="D35" s="21"/>
      <c r="E35" s="16"/>
      <c r="F35" s="17" t="str">
        <f>IFERROR(_xlfn.XLOOKUP($A35&amp;"_"&amp;COLUMNS($F34:F34),'PCDS Schedule'!$F:$F,'PCDS Schedule'!$B:$B),"")</f>
        <v/>
      </c>
      <c r="G35" s="17" t="str">
        <f>IFERROR(_xlfn.XLOOKUP($A35&amp;"_"&amp;COLUMNS($F34:G34),'PCDS Schedule'!$F:$F,'PCDS Schedule'!$B:$B),"")</f>
        <v/>
      </c>
      <c r="H35" s="17" t="str">
        <f>IFERROR(_xlfn.XLOOKUP($A35&amp;"_"&amp;COLUMNS($F34:H34),'PCDS Schedule'!$F:$F,'PCDS Schedule'!$B:$B),"")</f>
        <v/>
      </c>
      <c r="I35" s="17" t="str">
        <f>IFERROR(_xlfn.XLOOKUP($A35&amp;"_"&amp;COLUMNS($F34:I34),'PCDS Schedule'!$F:$F,'PCDS Schedule'!$B:$B),"")</f>
        <v/>
      </c>
      <c r="J35" s="17" t="str">
        <f>IFERROR(_xlfn.XLOOKUP($A35&amp;"_"&amp;COLUMNS($F34:J34),'PCDS Schedule'!$F:$F,'PCDS Schedule'!$B:$B),"")</f>
        <v/>
      </c>
      <c r="K35" s="17" t="str">
        <f>IFERROR(_xlfn.XLOOKUP($A35&amp;"_"&amp;COLUMNS($F34:K34),'PCDS Schedule'!$F:$F,'PCDS Schedule'!$B:$B),"")</f>
        <v/>
      </c>
      <c r="L35" s="17" t="str">
        <f>IFERROR(_xlfn.XLOOKUP($A35&amp;"_"&amp;COLUMNS($F34:L34),'PCDS Schedule'!$F:$F,'PCDS Schedule'!$B:$B),"")</f>
        <v/>
      </c>
      <c r="M35" s="17" t="str">
        <f>IFERROR(_xlfn.XLOOKUP($A35&amp;"_"&amp;COLUMNS($M34:M34),'PCDS Schedule'!$H:$H,'PCDS Schedule'!$B:$B),"")</f>
        <v/>
      </c>
      <c r="N35" s="17" t="str">
        <f>IFERROR(_xlfn.XLOOKUP($A35&amp;"_"&amp;COLUMNS($M34:N34),'PCDS Schedule'!$H:$H,'PCDS Schedule'!$B:$B),"")</f>
        <v/>
      </c>
      <c r="O35" s="17" t="str">
        <f>IFERROR(_xlfn.XLOOKUP($A35&amp;"_"&amp;COLUMNS($M34:O34),'PCDS Schedule'!$H:$H,'PCDS Schedule'!$B:$B),"")</f>
        <v/>
      </c>
      <c r="P35" s="17" t="str">
        <f>IFERROR(_xlfn.XLOOKUP($A35&amp;"_"&amp;COLUMNS($M34:P34),'PCDS Schedule'!$H:$H,'PCDS Schedule'!$B:$B),"")</f>
        <v/>
      </c>
      <c r="Q35" s="17" t="str">
        <f>IFERROR(_xlfn.XLOOKUP($A35&amp;"_"&amp;COLUMNS($Q34:Q34),'PCDS Schedule'!$J:$J,'PCDS Schedule'!$B:$B),"")</f>
        <v/>
      </c>
      <c r="R35" s="17" t="str">
        <f>IFERROR(_xlfn.XLOOKUP($A35&amp;"_"&amp;COLUMNS($Q34:R34),'PCDS Schedule'!$J:$J,'PCDS Schedule'!$B:$B),"")</f>
        <v/>
      </c>
      <c r="S35" s="17" t="str">
        <f>IFERROR(_xlfn.XLOOKUP($A35&amp;"_"&amp;COLUMNS($Q34:S34),'PCDS Schedule'!$J:$J,'PCDS Schedule'!$B:$B),"")</f>
        <v/>
      </c>
      <c r="T35" s="17" t="str">
        <f>IFERROR(_xlfn.XLOOKUP($A35&amp;"_"&amp;COLUMNS($Q34:T34),'PCDS Schedule'!$J:$J,'PCDS Schedule'!$B:$B),"")</f>
        <v/>
      </c>
      <c r="U35" s="17"/>
      <c r="V35" t="str">
        <f>IFERROR(_xlfn.XLOOKUP($A35&amp;"_"&amp;COLUMNS($V34:V34),'PCDS Schedule'!$L:$L,'PCDS Schedule'!$B:$B),"")</f>
        <v/>
      </c>
      <c r="W35" t="str">
        <f>IFERROR(_xlfn.XLOOKUP($A35&amp;"_"&amp;COLUMNS($V34:W34),'PCDS Schedule'!$L:$L,'PCDS Schedule'!$B:$B),"")</f>
        <v/>
      </c>
      <c r="X35" t="str">
        <f>IFERROR(_xlfn.XLOOKUP($A35&amp;"_"&amp;COLUMNS($V34:X34),'PCDS Schedule'!$L:$L,'PCDS Schedule'!$B:$B),"")</f>
        <v/>
      </c>
      <c r="Y35" t="str">
        <f>IFERROR(_xlfn.XLOOKUP($A35&amp;"_"&amp;COLUMNS($V34:Y34),'PCDS Schedule'!$L:$L,'PCDS Schedule'!$B:$B),"")</f>
        <v/>
      </c>
      <c r="Z35" t="str">
        <f>IFERROR(_xlfn.XLOOKUP($A35&amp;"_"&amp;COLUMNS($V34:Z34),'PCDS Schedule'!$L:$L,'PCDS Schedule'!$B:$B),"")</f>
        <v/>
      </c>
      <c r="AA35" t="str">
        <f>IFERROR(_xlfn.XLOOKUP($A35&amp;"_"&amp;COLUMNS($V34:AA34),'PCDS Schedule'!$L:$L,'PCDS Schedule'!$B:$B),"")</f>
        <v/>
      </c>
      <c r="AB35" t="str">
        <f>IFERROR(_xlfn.XLOOKUP($A35&amp;"_"&amp;COLUMNS($V34:AB34),'PCDS Schedule'!$L:$L,'PCDS Schedule'!$B:$B),"")</f>
        <v/>
      </c>
    </row>
    <row r="36" spans="1:28" ht="409.6" x14ac:dyDescent="0.8">
      <c r="A36" s="20">
        <v>45518</v>
      </c>
      <c r="B36" s="21" t="str">
        <f t="shared" si="0"/>
        <v xml:space="preserve">
</v>
      </c>
      <c r="C36" s="21" t="str">
        <f t="shared" si="1"/>
        <v xml:space="preserve">
</v>
      </c>
      <c r="D36" s="21"/>
      <c r="E36" s="16"/>
      <c r="F36" s="17" t="str">
        <f>IFERROR(_xlfn.XLOOKUP($A36&amp;"_"&amp;COLUMNS($F35:F35),'PCDS Schedule'!$F:$F,'PCDS Schedule'!$B:$B),"")</f>
        <v/>
      </c>
      <c r="G36" s="17" t="str">
        <f>IFERROR(_xlfn.XLOOKUP($A36&amp;"_"&amp;COLUMNS($F35:G35),'PCDS Schedule'!$F:$F,'PCDS Schedule'!$B:$B),"")</f>
        <v/>
      </c>
      <c r="H36" s="17" t="str">
        <f>IFERROR(_xlfn.XLOOKUP($A36&amp;"_"&amp;COLUMNS($F35:H35),'PCDS Schedule'!$F:$F,'PCDS Schedule'!$B:$B),"")</f>
        <v/>
      </c>
      <c r="I36" s="17" t="str">
        <f>IFERROR(_xlfn.XLOOKUP($A36&amp;"_"&amp;COLUMNS($F35:I35),'PCDS Schedule'!$F:$F,'PCDS Schedule'!$B:$B),"")</f>
        <v/>
      </c>
      <c r="J36" s="17" t="str">
        <f>IFERROR(_xlfn.XLOOKUP($A36&amp;"_"&amp;COLUMNS($F35:J35),'PCDS Schedule'!$F:$F,'PCDS Schedule'!$B:$B),"")</f>
        <v/>
      </c>
      <c r="K36" s="17" t="str">
        <f>IFERROR(_xlfn.XLOOKUP($A36&amp;"_"&amp;COLUMNS($F35:K35),'PCDS Schedule'!$F:$F,'PCDS Schedule'!$B:$B),"")</f>
        <v/>
      </c>
      <c r="L36" s="17" t="str">
        <f>IFERROR(_xlfn.XLOOKUP($A36&amp;"_"&amp;COLUMNS($F35:L35),'PCDS Schedule'!$F:$F,'PCDS Schedule'!$B:$B),"")</f>
        <v/>
      </c>
      <c r="M36" s="17" t="str">
        <f>IFERROR(_xlfn.XLOOKUP($A36&amp;"_"&amp;COLUMNS($M35:M35),'PCDS Schedule'!$H:$H,'PCDS Schedule'!$B:$B),"")</f>
        <v/>
      </c>
      <c r="N36" s="17" t="str">
        <f>IFERROR(_xlfn.XLOOKUP($A36&amp;"_"&amp;COLUMNS($M35:N35),'PCDS Schedule'!$H:$H,'PCDS Schedule'!$B:$B),"")</f>
        <v/>
      </c>
      <c r="O36" s="17" t="str">
        <f>IFERROR(_xlfn.XLOOKUP($A36&amp;"_"&amp;COLUMNS($M35:O35),'PCDS Schedule'!$H:$H,'PCDS Schedule'!$B:$B),"")</f>
        <v/>
      </c>
      <c r="P36" s="17" t="str">
        <f>IFERROR(_xlfn.XLOOKUP($A36&amp;"_"&amp;COLUMNS($M35:P35),'PCDS Schedule'!$H:$H,'PCDS Schedule'!$B:$B),"")</f>
        <v/>
      </c>
      <c r="Q36" s="17" t="str">
        <f>IFERROR(_xlfn.XLOOKUP($A36&amp;"_"&amp;COLUMNS($Q35:Q35),'PCDS Schedule'!$J:$J,'PCDS Schedule'!$B:$B),"")</f>
        <v/>
      </c>
      <c r="R36" s="17" t="str">
        <f>IFERROR(_xlfn.XLOOKUP($A36&amp;"_"&amp;COLUMNS($Q35:R35),'PCDS Schedule'!$J:$J,'PCDS Schedule'!$B:$B),"")</f>
        <v/>
      </c>
      <c r="S36" s="17" t="str">
        <f>IFERROR(_xlfn.XLOOKUP($A36&amp;"_"&amp;COLUMNS($Q35:S35),'PCDS Schedule'!$J:$J,'PCDS Schedule'!$B:$B),"")</f>
        <v/>
      </c>
      <c r="T36" s="17" t="str">
        <f>IFERROR(_xlfn.XLOOKUP($A36&amp;"_"&amp;COLUMNS($Q35:T35),'PCDS Schedule'!$J:$J,'PCDS Schedule'!$B:$B),"")</f>
        <v/>
      </c>
      <c r="U36" s="17"/>
      <c r="V36" t="str">
        <f>IFERROR(_xlfn.XLOOKUP($A36&amp;"_"&amp;COLUMNS($V35:V35),'PCDS Schedule'!$L:$L,'PCDS Schedule'!$B:$B),"")</f>
        <v/>
      </c>
      <c r="W36" t="str">
        <f>IFERROR(_xlfn.XLOOKUP($A36&amp;"_"&amp;COLUMNS($V35:W35),'PCDS Schedule'!$L:$L,'PCDS Schedule'!$B:$B),"")</f>
        <v/>
      </c>
      <c r="X36" t="str">
        <f>IFERROR(_xlfn.XLOOKUP($A36&amp;"_"&amp;COLUMNS($V35:X35),'PCDS Schedule'!$L:$L,'PCDS Schedule'!$B:$B),"")</f>
        <v/>
      </c>
      <c r="Y36" t="str">
        <f>IFERROR(_xlfn.XLOOKUP($A36&amp;"_"&amp;COLUMNS($V35:Y35),'PCDS Schedule'!$L:$L,'PCDS Schedule'!$B:$B),"")</f>
        <v/>
      </c>
      <c r="Z36" t="str">
        <f>IFERROR(_xlfn.XLOOKUP($A36&amp;"_"&amp;COLUMNS($V35:Z35),'PCDS Schedule'!$L:$L,'PCDS Schedule'!$B:$B),"")</f>
        <v/>
      </c>
      <c r="AA36" t="str">
        <f>IFERROR(_xlfn.XLOOKUP($A36&amp;"_"&amp;COLUMNS($V35:AA35),'PCDS Schedule'!$L:$L,'PCDS Schedule'!$B:$B),"")</f>
        <v/>
      </c>
      <c r="AB36" t="str">
        <f>IFERROR(_xlfn.XLOOKUP($A36&amp;"_"&amp;COLUMNS($V35:AB35),'PCDS Schedule'!$L:$L,'PCDS Schedule'!$B:$B),"")</f>
        <v/>
      </c>
    </row>
    <row r="37" spans="1:28" ht="409.6" x14ac:dyDescent="0.8">
      <c r="A37" s="20">
        <v>45532</v>
      </c>
      <c r="B37" s="21" t="str">
        <f t="shared" si="0"/>
        <v xml:space="preserve">
</v>
      </c>
      <c r="C37" s="21" t="str">
        <f t="shared" si="1"/>
        <v xml:space="preserve">
</v>
      </c>
      <c r="D37" s="21"/>
      <c r="E37" s="16"/>
      <c r="F37" s="17" t="str">
        <f>IFERROR(_xlfn.XLOOKUP($A37&amp;"_"&amp;COLUMNS($F36:F36),'PCDS Schedule'!$F:$F,'PCDS Schedule'!$B:$B),"")</f>
        <v/>
      </c>
      <c r="G37" s="17" t="str">
        <f>IFERROR(_xlfn.XLOOKUP($A37&amp;"_"&amp;COLUMNS($F36:G36),'PCDS Schedule'!$F:$F,'PCDS Schedule'!$B:$B),"")</f>
        <v/>
      </c>
      <c r="H37" s="17" t="str">
        <f>IFERROR(_xlfn.XLOOKUP($A37&amp;"_"&amp;COLUMNS($F36:H36),'PCDS Schedule'!$F:$F,'PCDS Schedule'!$B:$B),"")</f>
        <v/>
      </c>
      <c r="I37" s="17" t="str">
        <f>IFERROR(_xlfn.XLOOKUP($A37&amp;"_"&amp;COLUMNS($F36:I36),'PCDS Schedule'!$F:$F,'PCDS Schedule'!$B:$B),"")</f>
        <v/>
      </c>
      <c r="J37" s="17" t="str">
        <f>IFERROR(_xlfn.XLOOKUP($A37&amp;"_"&amp;COLUMNS($F36:J36),'PCDS Schedule'!$F:$F,'PCDS Schedule'!$B:$B),"")</f>
        <v/>
      </c>
      <c r="K37" s="17" t="str">
        <f>IFERROR(_xlfn.XLOOKUP($A37&amp;"_"&amp;COLUMNS($F36:K36),'PCDS Schedule'!$F:$F,'PCDS Schedule'!$B:$B),"")</f>
        <v/>
      </c>
      <c r="L37" s="17" t="str">
        <f>IFERROR(_xlfn.XLOOKUP($A37&amp;"_"&amp;COLUMNS($F36:L36),'PCDS Schedule'!$F:$F,'PCDS Schedule'!$B:$B),"")</f>
        <v/>
      </c>
      <c r="M37" s="17" t="str">
        <f>IFERROR(_xlfn.XLOOKUP($A37&amp;"_"&amp;COLUMNS($M36:M36),'PCDS Schedule'!$H:$H,'PCDS Schedule'!$B:$B),"")</f>
        <v/>
      </c>
      <c r="N37" s="17" t="str">
        <f>IFERROR(_xlfn.XLOOKUP($A37&amp;"_"&amp;COLUMNS($M36:N36),'PCDS Schedule'!$H:$H,'PCDS Schedule'!$B:$B),"")</f>
        <v/>
      </c>
      <c r="O37" s="17" t="str">
        <f>IFERROR(_xlfn.XLOOKUP($A37&amp;"_"&amp;COLUMNS($M36:O36),'PCDS Schedule'!$H:$H,'PCDS Schedule'!$B:$B),"")</f>
        <v/>
      </c>
      <c r="P37" s="17" t="str">
        <f>IFERROR(_xlfn.XLOOKUP($A37&amp;"_"&amp;COLUMNS($M36:P36),'PCDS Schedule'!$H:$H,'PCDS Schedule'!$B:$B),"")</f>
        <v/>
      </c>
      <c r="Q37" s="17" t="str">
        <f>IFERROR(_xlfn.XLOOKUP($A37&amp;"_"&amp;COLUMNS($Q36:Q36),'PCDS Schedule'!$J:$J,'PCDS Schedule'!$B:$B),"")</f>
        <v/>
      </c>
      <c r="R37" s="17" t="str">
        <f>IFERROR(_xlfn.XLOOKUP($A37&amp;"_"&amp;COLUMNS($Q36:R36),'PCDS Schedule'!$J:$J,'PCDS Schedule'!$B:$B),"")</f>
        <v/>
      </c>
      <c r="S37" s="17" t="str">
        <f>IFERROR(_xlfn.XLOOKUP($A37&amp;"_"&amp;COLUMNS($Q36:S36),'PCDS Schedule'!$J:$J,'PCDS Schedule'!$B:$B),"")</f>
        <v/>
      </c>
      <c r="T37" s="17" t="str">
        <f>IFERROR(_xlfn.XLOOKUP($A37&amp;"_"&amp;COLUMNS($Q36:T36),'PCDS Schedule'!$J:$J,'PCDS Schedule'!$B:$B),"")</f>
        <v/>
      </c>
      <c r="U37" s="17"/>
      <c r="V37" t="str">
        <f>IFERROR(_xlfn.XLOOKUP($A37&amp;"_"&amp;COLUMNS($V36:V36),'PCDS Schedule'!$L:$L,'PCDS Schedule'!$B:$B),"")</f>
        <v/>
      </c>
      <c r="W37" t="str">
        <f>IFERROR(_xlfn.XLOOKUP($A37&amp;"_"&amp;COLUMNS($V36:W36),'PCDS Schedule'!$L:$L,'PCDS Schedule'!$B:$B),"")</f>
        <v/>
      </c>
      <c r="X37" t="str">
        <f>IFERROR(_xlfn.XLOOKUP($A37&amp;"_"&amp;COLUMNS($V36:X36),'PCDS Schedule'!$L:$L,'PCDS Schedule'!$B:$B),"")</f>
        <v/>
      </c>
      <c r="Y37" t="str">
        <f>IFERROR(_xlfn.XLOOKUP($A37&amp;"_"&amp;COLUMNS($V36:Y36),'PCDS Schedule'!$L:$L,'PCDS Schedule'!$B:$B),"")</f>
        <v/>
      </c>
      <c r="Z37" t="str">
        <f>IFERROR(_xlfn.XLOOKUP($A37&amp;"_"&amp;COLUMNS($V36:Z36),'PCDS Schedule'!$L:$L,'PCDS Schedule'!$B:$B),"")</f>
        <v/>
      </c>
      <c r="AA37" t="str">
        <f>IFERROR(_xlfn.XLOOKUP($A37&amp;"_"&amp;COLUMNS($V36:AA36),'PCDS Schedule'!$L:$L,'PCDS Schedule'!$B:$B),"")</f>
        <v/>
      </c>
      <c r="AB37" t="str">
        <f>IFERROR(_xlfn.XLOOKUP($A37&amp;"_"&amp;COLUMNS($V36:AB36),'PCDS Schedule'!$L:$L,'PCDS Schedule'!$B:$B),"")</f>
        <v/>
      </c>
    </row>
    <row r="38" spans="1:28" ht="409.6" x14ac:dyDescent="0.8">
      <c r="A38" s="20">
        <v>45546</v>
      </c>
      <c r="B38" s="21" t="str">
        <f t="shared" si="0"/>
        <v xml:space="preserve">
</v>
      </c>
      <c r="C38" s="21" t="str">
        <f t="shared" si="1"/>
        <v xml:space="preserve">
</v>
      </c>
      <c r="D38" s="21"/>
      <c r="E38" s="16"/>
      <c r="F38" s="17" t="str">
        <f>IFERROR(_xlfn.XLOOKUP($A38&amp;"_"&amp;COLUMNS($F37:F37),'PCDS Schedule'!$F:$F,'PCDS Schedule'!$B:$B),"")</f>
        <v/>
      </c>
      <c r="G38" s="17" t="str">
        <f>IFERROR(_xlfn.XLOOKUP($A38&amp;"_"&amp;COLUMNS($F37:G37),'PCDS Schedule'!$F:$F,'PCDS Schedule'!$B:$B),"")</f>
        <v/>
      </c>
      <c r="H38" s="17" t="str">
        <f>IFERROR(_xlfn.XLOOKUP($A38&amp;"_"&amp;COLUMNS($F37:H37),'PCDS Schedule'!$F:$F,'PCDS Schedule'!$B:$B),"")</f>
        <v/>
      </c>
      <c r="I38" s="17" t="str">
        <f>IFERROR(_xlfn.XLOOKUP($A38&amp;"_"&amp;COLUMNS($F37:I37),'PCDS Schedule'!$F:$F,'PCDS Schedule'!$B:$B),"")</f>
        <v/>
      </c>
      <c r="J38" s="17" t="str">
        <f>IFERROR(_xlfn.XLOOKUP($A38&amp;"_"&amp;COLUMNS($F37:J37),'PCDS Schedule'!$F:$F,'PCDS Schedule'!$B:$B),"")</f>
        <v/>
      </c>
      <c r="K38" s="17" t="str">
        <f>IFERROR(_xlfn.XLOOKUP($A38&amp;"_"&amp;COLUMNS($F37:K37),'PCDS Schedule'!$F:$F,'PCDS Schedule'!$B:$B),"")</f>
        <v/>
      </c>
      <c r="L38" s="17" t="str">
        <f>IFERROR(_xlfn.XLOOKUP($A38&amp;"_"&amp;COLUMNS($F37:L37),'PCDS Schedule'!$F:$F,'PCDS Schedule'!$B:$B),"")</f>
        <v/>
      </c>
      <c r="M38" s="17" t="str">
        <f>IFERROR(_xlfn.XLOOKUP($A38&amp;"_"&amp;COLUMNS($M37:M37),'PCDS Schedule'!$H:$H,'PCDS Schedule'!$B:$B),"")</f>
        <v/>
      </c>
      <c r="N38" s="17" t="str">
        <f>IFERROR(_xlfn.XLOOKUP($A38&amp;"_"&amp;COLUMNS($M37:N37),'PCDS Schedule'!$H:$H,'PCDS Schedule'!$B:$B),"")</f>
        <v/>
      </c>
      <c r="O38" s="17" t="str">
        <f>IFERROR(_xlfn.XLOOKUP($A38&amp;"_"&amp;COLUMNS($M37:O37),'PCDS Schedule'!$H:$H,'PCDS Schedule'!$B:$B),"")</f>
        <v/>
      </c>
      <c r="P38" s="17" t="str">
        <f>IFERROR(_xlfn.XLOOKUP($A38&amp;"_"&amp;COLUMNS($M37:P37),'PCDS Schedule'!$H:$H,'PCDS Schedule'!$B:$B),"")</f>
        <v/>
      </c>
      <c r="Q38" s="17" t="str">
        <f>IFERROR(_xlfn.XLOOKUP($A38&amp;"_"&amp;COLUMNS($Q37:Q37),'PCDS Schedule'!$J:$J,'PCDS Schedule'!$B:$B),"")</f>
        <v/>
      </c>
      <c r="R38" s="17" t="str">
        <f>IFERROR(_xlfn.XLOOKUP($A38&amp;"_"&amp;COLUMNS($Q37:R37),'PCDS Schedule'!$J:$J,'PCDS Schedule'!$B:$B),"")</f>
        <v/>
      </c>
      <c r="S38" s="17" t="str">
        <f>IFERROR(_xlfn.XLOOKUP($A38&amp;"_"&amp;COLUMNS($Q37:S37),'PCDS Schedule'!$J:$J,'PCDS Schedule'!$B:$B),"")</f>
        <v/>
      </c>
      <c r="T38" s="17" t="str">
        <f>IFERROR(_xlfn.XLOOKUP($A38&amp;"_"&amp;COLUMNS($Q37:T37),'PCDS Schedule'!$J:$J,'PCDS Schedule'!$B:$B),"")</f>
        <v/>
      </c>
      <c r="U38" s="17"/>
      <c r="V38" t="str">
        <f>IFERROR(_xlfn.XLOOKUP($A38&amp;"_"&amp;COLUMNS($V37:V37),'PCDS Schedule'!$L:$L,'PCDS Schedule'!$B:$B),"")</f>
        <v/>
      </c>
      <c r="W38" t="str">
        <f>IFERROR(_xlfn.XLOOKUP($A38&amp;"_"&amp;COLUMNS($V37:W37),'PCDS Schedule'!$L:$L,'PCDS Schedule'!$B:$B),"")</f>
        <v/>
      </c>
      <c r="X38" t="str">
        <f>IFERROR(_xlfn.XLOOKUP($A38&amp;"_"&amp;COLUMNS($V37:X37),'PCDS Schedule'!$L:$L,'PCDS Schedule'!$B:$B),"")</f>
        <v/>
      </c>
      <c r="Y38" t="str">
        <f>IFERROR(_xlfn.XLOOKUP($A38&amp;"_"&amp;COLUMNS($V37:Y37),'PCDS Schedule'!$L:$L,'PCDS Schedule'!$B:$B),"")</f>
        <v/>
      </c>
      <c r="Z38" t="str">
        <f>IFERROR(_xlfn.XLOOKUP($A38&amp;"_"&amp;COLUMNS($V37:Z37),'PCDS Schedule'!$L:$L,'PCDS Schedule'!$B:$B),"")</f>
        <v/>
      </c>
      <c r="AA38" t="str">
        <f>IFERROR(_xlfn.XLOOKUP($A38&amp;"_"&amp;COLUMNS($V37:AA37),'PCDS Schedule'!$L:$L,'PCDS Schedule'!$B:$B),"")</f>
        <v/>
      </c>
      <c r="AB38" t="str">
        <f>IFERROR(_xlfn.XLOOKUP($A38&amp;"_"&amp;COLUMNS($V37:AB37),'PCDS Schedule'!$L:$L,'PCDS Schedule'!$B:$B),"")</f>
        <v/>
      </c>
    </row>
    <row r="39" spans="1:28" ht="409.6" x14ac:dyDescent="0.8">
      <c r="A39" s="20">
        <v>45560</v>
      </c>
      <c r="B39" s="21" t="str">
        <f t="shared" si="0"/>
        <v xml:space="preserve">
</v>
      </c>
      <c r="C39" s="21" t="str">
        <f t="shared" si="1"/>
        <v xml:space="preserve">
</v>
      </c>
      <c r="D39" s="21"/>
      <c r="E39" s="16"/>
      <c r="F39" s="17" t="str">
        <f>IFERROR(_xlfn.XLOOKUP($A39&amp;"_"&amp;COLUMNS($F38:F38),'PCDS Schedule'!$F:$F,'PCDS Schedule'!$B:$B),"")</f>
        <v/>
      </c>
      <c r="G39" s="17" t="str">
        <f>IFERROR(_xlfn.XLOOKUP($A39&amp;"_"&amp;COLUMNS($F38:G38),'PCDS Schedule'!$F:$F,'PCDS Schedule'!$B:$B),"")</f>
        <v/>
      </c>
      <c r="H39" s="17" t="str">
        <f>IFERROR(_xlfn.XLOOKUP($A39&amp;"_"&amp;COLUMNS($F38:H38),'PCDS Schedule'!$F:$F,'PCDS Schedule'!$B:$B),"")</f>
        <v/>
      </c>
      <c r="I39" s="17" t="str">
        <f>IFERROR(_xlfn.XLOOKUP($A39&amp;"_"&amp;COLUMNS($F38:I38),'PCDS Schedule'!$F:$F,'PCDS Schedule'!$B:$B),"")</f>
        <v/>
      </c>
      <c r="J39" s="17" t="str">
        <f>IFERROR(_xlfn.XLOOKUP($A39&amp;"_"&amp;COLUMNS($F38:J38),'PCDS Schedule'!$F:$F,'PCDS Schedule'!$B:$B),"")</f>
        <v/>
      </c>
      <c r="K39" s="17" t="str">
        <f>IFERROR(_xlfn.XLOOKUP($A39&amp;"_"&amp;COLUMNS($F38:K38),'PCDS Schedule'!$F:$F,'PCDS Schedule'!$B:$B),"")</f>
        <v/>
      </c>
      <c r="L39" s="17" t="str">
        <f>IFERROR(_xlfn.XLOOKUP($A39&amp;"_"&amp;COLUMNS($F38:L38),'PCDS Schedule'!$F:$F,'PCDS Schedule'!$B:$B),"")</f>
        <v/>
      </c>
      <c r="M39" s="17" t="str">
        <f>IFERROR(_xlfn.XLOOKUP($A39&amp;"_"&amp;COLUMNS($M38:M38),'PCDS Schedule'!$H:$H,'PCDS Schedule'!$B:$B),"")</f>
        <v/>
      </c>
      <c r="N39" s="17" t="str">
        <f>IFERROR(_xlfn.XLOOKUP($A39&amp;"_"&amp;COLUMNS($M38:N38),'PCDS Schedule'!$H:$H,'PCDS Schedule'!$B:$B),"")</f>
        <v/>
      </c>
      <c r="O39" s="17" t="str">
        <f>IFERROR(_xlfn.XLOOKUP($A39&amp;"_"&amp;COLUMNS($M38:O38),'PCDS Schedule'!$H:$H,'PCDS Schedule'!$B:$B),"")</f>
        <v/>
      </c>
      <c r="P39" s="17" t="str">
        <f>IFERROR(_xlfn.XLOOKUP($A39&amp;"_"&amp;COLUMNS($M38:P38),'PCDS Schedule'!$H:$H,'PCDS Schedule'!$B:$B),"")</f>
        <v/>
      </c>
      <c r="Q39" s="17" t="str">
        <f>IFERROR(_xlfn.XLOOKUP($A39&amp;"_"&amp;COLUMNS($Q38:Q38),'PCDS Schedule'!$J:$J,'PCDS Schedule'!$B:$B),"")</f>
        <v/>
      </c>
      <c r="R39" s="17" t="str">
        <f>IFERROR(_xlfn.XLOOKUP($A39&amp;"_"&amp;COLUMNS($Q38:R38),'PCDS Schedule'!$J:$J,'PCDS Schedule'!$B:$B),"")</f>
        <v/>
      </c>
      <c r="S39" s="17" t="str">
        <f>IFERROR(_xlfn.XLOOKUP($A39&amp;"_"&amp;COLUMNS($Q38:S38),'PCDS Schedule'!$J:$J,'PCDS Schedule'!$B:$B),"")</f>
        <v/>
      </c>
      <c r="T39" s="17" t="str">
        <f>IFERROR(_xlfn.XLOOKUP($A39&amp;"_"&amp;COLUMNS($Q38:T38),'PCDS Schedule'!$J:$J,'PCDS Schedule'!$B:$B),"")</f>
        <v/>
      </c>
      <c r="U39" s="17"/>
      <c r="V39" t="str">
        <f>IFERROR(_xlfn.XLOOKUP($A39&amp;"_"&amp;COLUMNS($V38:V38),'PCDS Schedule'!$L:$L,'PCDS Schedule'!$B:$B),"")</f>
        <v/>
      </c>
      <c r="W39" t="str">
        <f>IFERROR(_xlfn.XLOOKUP($A39&amp;"_"&amp;COLUMNS($V38:W38),'PCDS Schedule'!$L:$L,'PCDS Schedule'!$B:$B),"")</f>
        <v/>
      </c>
      <c r="X39" t="str">
        <f>IFERROR(_xlfn.XLOOKUP($A39&amp;"_"&amp;COLUMNS($V38:X38),'PCDS Schedule'!$L:$L,'PCDS Schedule'!$B:$B),"")</f>
        <v/>
      </c>
      <c r="Y39" t="str">
        <f>IFERROR(_xlfn.XLOOKUP($A39&amp;"_"&amp;COLUMNS($V38:Y38),'PCDS Schedule'!$L:$L,'PCDS Schedule'!$B:$B),"")</f>
        <v/>
      </c>
      <c r="Z39" t="str">
        <f>IFERROR(_xlfn.XLOOKUP($A39&amp;"_"&amp;COLUMNS($V38:Z38),'PCDS Schedule'!$L:$L,'PCDS Schedule'!$B:$B),"")</f>
        <v/>
      </c>
      <c r="AA39" t="str">
        <f>IFERROR(_xlfn.XLOOKUP($A39&amp;"_"&amp;COLUMNS($V38:AA38),'PCDS Schedule'!$L:$L,'PCDS Schedule'!$B:$B),"")</f>
        <v/>
      </c>
      <c r="AB39" t="str">
        <f>IFERROR(_xlfn.XLOOKUP($A39&amp;"_"&amp;COLUMNS($V38:AB38),'PCDS Schedule'!$L:$L,'PCDS Schedule'!$B:$B),"")</f>
        <v/>
      </c>
    </row>
    <row r="40" spans="1:28" ht="409.6" x14ac:dyDescent="0.8">
      <c r="A40" s="20">
        <v>45574</v>
      </c>
      <c r="B40" s="21" t="str">
        <f t="shared" si="0"/>
        <v xml:space="preserve">
</v>
      </c>
      <c r="C40" s="21" t="str">
        <f t="shared" si="1"/>
        <v xml:space="preserve">
</v>
      </c>
      <c r="D40" s="21"/>
      <c r="E40" s="16"/>
      <c r="F40" s="17" t="str">
        <f>IFERROR(_xlfn.XLOOKUP($A40&amp;"_"&amp;COLUMNS($F39:F39),'PCDS Schedule'!$F:$F,'PCDS Schedule'!$B:$B),"")</f>
        <v/>
      </c>
      <c r="G40" s="17" t="str">
        <f>IFERROR(_xlfn.XLOOKUP($A40&amp;"_"&amp;COLUMNS($F39:G39),'PCDS Schedule'!$F:$F,'PCDS Schedule'!$B:$B),"")</f>
        <v/>
      </c>
      <c r="H40" s="17" t="str">
        <f>IFERROR(_xlfn.XLOOKUP($A40&amp;"_"&amp;COLUMNS($F39:H39),'PCDS Schedule'!$F:$F,'PCDS Schedule'!$B:$B),"")</f>
        <v/>
      </c>
      <c r="I40" s="17" t="str">
        <f>IFERROR(_xlfn.XLOOKUP($A40&amp;"_"&amp;COLUMNS($F39:I39),'PCDS Schedule'!$F:$F,'PCDS Schedule'!$B:$B),"")</f>
        <v/>
      </c>
      <c r="J40" s="17" t="str">
        <f>IFERROR(_xlfn.XLOOKUP($A40&amp;"_"&amp;COLUMNS($F39:J39),'PCDS Schedule'!$F:$F,'PCDS Schedule'!$B:$B),"")</f>
        <v/>
      </c>
      <c r="K40" s="17" t="str">
        <f>IFERROR(_xlfn.XLOOKUP($A40&amp;"_"&amp;COLUMNS($F39:K39),'PCDS Schedule'!$F:$F,'PCDS Schedule'!$B:$B),"")</f>
        <v/>
      </c>
      <c r="L40" s="17" t="str">
        <f>IFERROR(_xlfn.XLOOKUP($A40&amp;"_"&amp;COLUMNS($F39:L39),'PCDS Schedule'!$F:$F,'PCDS Schedule'!$B:$B),"")</f>
        <v/>
      </c>
      <c r="M40" s="17" t="str">
        <f>IFERROR(_xlfn.XLOOKUP($A40&amp;"_"&amp;COLUMNS($M39:M39),'PCDS Schedule'!$H:$H,'PCDS Schedule'!$B:$B),"")</f>
        <v/>
      </c>
      <c r="N40" s="17" t="str">
        <f>IFERROR(_xlfn.XLOOKUP($A40&amp;"_"&amp;COLUMNS($M39:N39),'PCDS Schedule'!$H:$H,'PCDS Schedule'!$B:$B),"")</f>
        <v/>
      </c>
      <c r="O40" s="17" t="str">
        <f>IFERROR(_xlfn.XLOOKUP($A40&amp;"_"&amp;COLUMNS($M39:O39),'PCDS Schedule'!$H:$H,'PCDS Schedule'!$B:$B),"")</f>
        <v/>
      </c>
      <c r="P40" s="17" t="str">
        <f>IFERROR(_xlfn.XLOOKUP($A40&amp;"_"&amp;COLUMNS($M39:P39),'PCDS Schedule'!$H:$H,'PCDS Schedule'!$B:$B),"")</f>
        <v/>
      </c>
      <c r="Q40" s="17" t="str">
        <f>IFERROR(_xlfn.XLOOKUP($A40&amp;"_"&amp;COLUMNS($Q39:Q39),'PCDS Schedule'!$J:$J,'PCDS Schedule'!$B:$B),"")</f>
        <v/>
      </c>
      <c r="R40" s="17" t="str">
        <f>IFERROR(_xlfn.XLOOKUP($A40&amp;"_"&amp;COLUMNS($Q39:R39),'PCDS Schedule'!$J:$J,'PCDS Schedule'!$B:$B),"")</f>
        <v/>
      </c>
      <c r="S40" s="17" t="str">
        <f>IFERROR(_xlfn.XLOOKUP($A40&amp;"_"&amp;COLUMNS($Q39:S39),'PCDS Schedule'!$J:$J,'PCDS Schedule'!$B:$B),"")</f>
        <v/>
      </c>
      <c r="T40" s="17" t="str">
        <f>IFERROR(_xlfn.XLOOKUP($A40&amp;"_"&amp;COLUMNS($Q39:T39),'PCDS Schedule'!$J:$J,'PCDS Schedule'!$B:$B),"")</f>
        <v/>
      </c>
      <c r="U40" s="17"/>
      <c r="V40" t="str">
        <f>IFERROR(_xlfn.XLOOKUP($A40&amp;"_"&amp;COLUMNS($V39:V39),'PCDS Schedule'!$L:$L,'PCDS Schedule'!$B:$B),"")</f>
        <v/>
      </c>
      <c r="W40" t="str">
        <f>IFERROR(_xlfn.XLOOKUP($A40&amp;"_"&amp;COLUMNS($V39:W39),'PCDS Schedule'!$L:$L,'PCDS Schedule'!$B:$B),"")</f>
        <v/>
      </c>
      <c r="X40" t="str">
        <f>IFERROR(_xlfn.XLOOKUP($A40&amp;"_"&amp;COLUMNS($V39:X39),'PCDS Schedule'!$L:$L,'PCDS Schedule'!$B:$B),"")</f>
        <v/>
      </c>
      <c r="Y40" t="str">
        <f>IFERROR(_xlfn.XLOOKUP($A40&amp;"_"&amp;COLUMNS($V39:Y39),'PCDS Schedule'!$L:$L,'PCDS Schedule'!$B:$B),"")</f>
        <v/>
      </c>
      <c r="Z40" t="str">
        <f>IFERROR(_xlfn.XLOOKUP($A40&amp;"_"&amp;COLUMNS($V39:Z39),'PCDS Schedule'!$L:$L,'PCDS Schedule'!$B:$B),"")</f>
        <v/>
      </c>
      <c r="AA40" t="str">
        <f>IFERROR(_xlfn.XLOOKUP($A40&amp;"_"&amp;COLUMNS($V39:AA39),'PCDS Schedule'!$L:$L,'PCDS Schedule'!$B:$B),"")</f>
        <v/>
      </c>
      <c r="AB40" t="str">
        <f>IFERROR(_xlfn.XLOOKUP($A40&amp;"_"&amp;COLUMNS($V39:AB39),'PCDS Schedule'!$L:$L,'PCDS Schedule'!$B:$B),"")</f>
        <v/>
      </c>
    </row>
    <row r="41" spans="1:28" ht="409.6" x14ac:dyDescent="0.8">
      <c r="A41" s="20">
        <v>45588</v>
      </c>
      <c r="B41" s="21" t="str">
        <f t="shared" si="0"/>
        <v xml:space="preserve">
</v>
      </c>
      <c r="C41" s="21" t="str">
        <f t="shared" si="1"/>
        <v xml:space="preserve">
</v>
      </c>
      <c r="D41" s="21"/>
      <c r="E41" s="16"/>
      <c r="F41" s="17" t="str">
        <f>IFERROR(_xlfn.XLOOKUP($A41&amp;"_"&amp;COLUMNS($F40:F40),'PCDS Schedule'!$F:$F,'PCDS Schedule'!$B:$B),"")</f>
        <v/>
      </c>
      <c r="G41" s="17" t="str">
        <f>IFERROR(_xlfn.XLOOKUP($A41&amp;"_"&amp;COLUMNS($F40:G40),'PCDS Schedule'!$F:$F,'PCDS Schedule'!$B:$B),"")</f>
        <v/>
      </c>
      <c r="H41" s="17" t="str">
        <f>IFERROR(_xlfn.XLOOKUP($A41&amp;"_"&amp;COLUMNS($F40:H40),'PCDS Schedule'!$F:$F,'PCDS Schedule'!$B:$B),"")</f>
        <v/>
      </c>
      <c r="I41" s="17" t="str">
        <f>IFERROR(_xlfn.XLOOKUP($A41&amp;"_"&amp;COLUMNS($F40:I40),'PCDS Schedule'!$F:$F,'PCDS Schedule'!$B:$B),"")</f>
        <v/>
      </c>
      <c r="J41" s="17" t="str">
        <f>IFERROR(_xlfn.XLOOKUP($A41&amp;"_"&amp;COLUMNS($F40:J40),'PCDS Schedule'!$F:$F,'PCDS Schedule'!$B:$B),"")</f>
        <v/>
      </c>
      <c r="K41" s="17" t="str">
        <f>IFERROR(_xlfn.XLOOKUP($A41&amp;"_"&amp;COLUMNS($F40:K40),'PCDS Schedule'!$F:$F,'PCDS Schedule'!$B:$B),"")</f>
        <v/>
      </c>
      <c r="L41" s="17" t="str">
        <f>IFERROR(_xlfn.XLOOKUP($A41&amp;"_"&amp;COLUMNS($F40:L40),'PCDS Schedule'!$F:$F,'PCDS Schedule'!$B:$B),"")</f>
        <v/>
      </c>
      <c r="M41" s="17" t="str">
        <f>IFERROR(_xlfn.XLOOKUP($A41&amp;"_"&amp;COLUMNS($M40:M40),'PCDS Schedule'!$H:$H,'PCDS Schedule'!$B:$B),"")</f>
        <v/>
      </c>
      <c r="N41" s="17" t="str">
        <f>IFERROR(_xlfn.XLOOKUP($A41&amp;"_"&amp;COLUMNS($M40:N40),'PCDS Schedule'!$H:$H,'PCDS Schedule'!$B:$B),"")</f>
        <v/>
      </c>
      <c r="O41" s="17" t="str">
        <f>IFERROR(_xlfn.XLOOKUP($A41&amp;"_"&amp;COLUMNS($M40:O40),'PCDS Schedule'!$H:$H,'PCDS Schedule'!$B:$B),"")</f>
        <v/>
      </c>
      <c r="P41" s="17" t="str">
        <f>IFERROR(_xlfn.XLOOKUP($A41&amp;"_"&amp;COLUMNS($M40:P40),'PCDS Schedule'!$H:$H,'PCDS Schedule'!$B:$B),"")</f>
        <v/>
      </c>
      <c r="Q41" s="17" t="str">
        <f>IFERROR(_xlfn.XLOOKUP($A41&amp;"_"&amp;COLUMNS($Q40:Q40),'PCDS Schedule'!$J:$J,'PCDS Schedule'!$B:$B),"")</f>
        <v/>
      </c>
      <c r="R41" s="17" t="str">
        <f>IFERROR(_xlfn.XLOOKUP($A41&amp;"_"&amp;COLUMNS($Q40:R40),'PCDS Schedule'!$J:$J,'PCDS Schedule'!$B:$B),"")</f>
        <v/>
      </c>
      <c r="S41" s="17" t="str">
        <f>IFERROR(_xlfn.XLOOKUP($A41&amp;"_"&amp;COLUMNS($Q40:S40),'PCDS Schedule'!$J:$J,'PCDS Schedule'!$B:$B),"")</f>
        <v/>
      </c>
      <c r="T41" s="17" t="str">
        <f>IFERROR(_xlfn.XLOOKUP($A41&amp;"_"&amp;COLUMNS($Q40:T40),'PCDS Schedule'!$J:$J,'PCDS Schedule'!$B:$B),"")</f>
        <v/>
      </c>
      <c r="U41" s="17"/>
      <c r="V41" t="str">
        <f>IFERROR(_xlfn.XLOOKUP($A41&amp;"_"&amp;COLUMNS($V40:V40),'PCDS Schedule'!$L:$L,'PCDS Schedule'!$B:$B),"")</f>
        <v/>
      </c>
      <c r="W41" t="str">
        <f>IFERROR(_xlfn.XLOOKUP($A41&amp;"_"&amp;COLUMNS($V40:W40),'PCDS Schedule'!$L:$L,'PCDS Schedule'!$B:$B),"")</f>
        <v/>
      </c>
      <c r="X41" t="str">
        <f>IFERROR(_xlfn.XLOOKUP($A41&amp;"_"&amp;COLUMNS($V40:X40),'PCDS Schedule'!$L:$L,'PCDS Schedule'!$B:$B),"")</f>
        <v/>
      </c>
      <c r="Y41" t="str">
        <f>IFERROR(_xlfn.XLOOKUP($A41&amp;"_"&amp;COLUMNS($V40:Y40),'PCDS Schedule'!$L:$L,'PCDS Schedule'!$B:$B),"")</f>
        <v/>
      </c>
      <c r="Z41" t="str">
        <f>IFERROR(_xlfn.XLOOKUP($A41&amp;"_"&amp;COLUMNS($V40:Z40),'PCDS Schedule'!$L:$L,'PCDS Schedule'!$B:$B),"")</f>
        <v/>
      </c>
      <c r="AA41" t="str">
        <f>IFERROR(_xlfn.XLOOKUP($A41&amp;"_"&amp;COLUMNS($V40:AA40),'PCDS Schedule'!$L:$L,'PCDS Schedule'!$B:$B),"")</f>
        <v/>
      </c>
      <c r="AB41" t="str">
        <f>IFERROR(_xlfn.XLOOKUP($A41&amp;"_"&amp;COLUMNS($V40:AB40),'PCDS Schedule'!$L:$L,'PCDS Schedule'!$B:$B),"")</f>
        <v/>
      </c>
    </row>
    <row r="42" spans="1:28" ht="409.6" x14ac:dyDescent="0.8">
      <c r="A42" s="20">
        <v>45602</v>
      </c>
      <c r="B42" s="21" t="str">
        <f t="shared" si="0"/>
        <v xml:space="preserve">
</v>
      </c>
      <c r="C42" s="21" t="str">
        <f t="shared" si="1"/>
        <v xml:space="preserve">
</v>
      </c>
      <c r="D42" s="21"/>
      <c r="E42" s="16"/>
      <c r="F42" s="17" t="str">
        <f>IFERROR(_xlfn.XLOOKUP($A42&amp;"_"&amp;COLUMNS($F41:F41),'PCDS Schedule'!$F:$F,'PCDS Schedule'!$B:$B),"")</f>
        <v/>
      </c>
      <c r="G42" s="17" t="str">
        <f>IFERROR(_xlfn.XLOOKUP($A42&amp;"_"&amp;COLUMNS($F41:G41),'PCDS Schedule'!$F:$F,'PCDS Schedule'!$B:$B),"")</f>
        <v/>
      </c>
      <c r="H42" s="17" t="str">
        <f>IFERROR(_xlfn.XLOOKUP($A42&amp;"_"&amp;COLUMNS($F41:H41),'PCDS Schedule'!$F:$F,'PCDS Schedule'!$B:$B),"")</f>
        <v/>
      </c>
      <c r="I42" s="17" t="str">
        <f>IFERROR(_xlfn.XLOOKUP($A42&amp;"_"&amp;COLUMNS($F41:I41),'PCDS Schedule'!$F:$F,'PCDS Schedule'!$B:$B),"")</f>
        <v/>
      </c>
      <c r="J42" s="17" t="str">
        <f>IFERROR(_xlfn.XLOOKUP($A42&amp;"_"&amp;COLUMNS($F41:J41),'PCDS Schedule'!$F:$F,'PCDS Schedule'!$B:$B),"")</f>
        <v/>
      </c>
      <c r="K42" s="17" t="str">
        <f>IFERROR(_xlfn.XLOOKUP($A42&amp;"_"&amp;COLUMNS($F41:K41),'PCDS Schedule'!$F:$F,'PCDS Schedule'!$B:$B),"")</f>
        <v/>
      </c>
      <c r="L42" s="17" t="str">
        <f>IFERROR(_xlfn.XLOOKUP($A42&amp;"_"&amp;COLUMNS($F41:L41),'PCDS Schedule'!$F:$F,'PCDS Schedule'!$B:$B),"")</f>
        <v/>
      </c>
      <c r="M42" s="17" t="str">
        <f>IFERROR(_xlfn.XLOOKUP($A42&amp;"_"&amp;COLUMNS($M41:M41),'PCDS Schedule'!$H:$H,'PCDS Schedule'!$B:$B),"")</f>
        <v/>
      </c>
      <c r="N42" s="17" t="str">
        <f>IFERROR(_xlfn.XLOOKUP($A42&amp;"_"&amp;COLUMNS($M41:N41),'PCDS Schedule'!$H:$H,'PCDS Schedule'!$B:$B),"")</f>
        <v/>
      </c>
      <c r="O42" s="17" t="str">
        <f>IFERROR(_xlfn.XLOOKUP($A42&amp;"_"&amp;COLUMNS($M41:O41),'PCDS Schedule'!$H:$H,'PCDS Schedule'!$B:$B),"")</f>
        <v/>
      </c>
      <c r="P42" s="17" t="str">
        <f>IFERROR(_xlfn.XLOOKUP($A42&amp;"_"&amp;COLUMNS($M41:P41),'PCDS Schedule'!$H:$H,'PCDS Schedule'!$B:$B),"")</f>
        <v/>
      </c>
      <c r="Q42" s="17" t="str">
        <f>IFERROR(_xlfn.XLOOKUP($A42&amp;"_"&amp;COLUMNS($Q41:Q41),'PCDS Schedule'!$J:$J,'PCDS Schedule'!$B:$B),"")</f>
        <v/>
      </c>
      <c r="R42" s="17" t="str">
        <f>IFERROR(_xlfn.XLOOKUP($A42&amp;"_"&amp;COLUMNS($Q41:R41),'PCDS Schedule'!$J:$J,'PCDS Schedule'!$B:$B),"")</f>
        <v/>
      </c>
      <c r="S42" s="17" t="str">
        <f>IFERROR(_xlfn.XLOOKUP($A42&amp;"_"&amp;COLUMNS($Q41:S41),'PCDS Schedule'!$J:$J,'PCDS Schedule'!$B:$B),"")</f>
        <v/>
      </c>
      <c r="T42" s="17" t="str">
        <f>IFERROR(_xlfn.XLOOKUP($A42&amp;"_"&amp;COLUMNS($Q41:T41),'PCDS Schedule'!$J:$J,'PCDS Schedule'!$B:$B),"")</f>
        <v/>
      </c>
      <c r="U42" s="17"/>
      <c r="V42" t="str">
        <f>IFERROR(_xlfn.XLOOKUP($A42&amp;"_"&amp;COLUMNS($V41:V41),'PCDS Schedule'!$L:$L,'PCDS Schedule'!$B:$B),"")</f>
        <v/>
      </c>
      <c r="W42" t="str">
        <f>IFERROR(_xlfn.XLOOKUP($A42&amp;"_"&amp;COLUMNS($V41:W41),'PCDS Schedule'!$L:$L,'PCDS Schedule'!$B:$B),"")</f>
        <v/>
      </c>
      <c r="X42" t="str">
        <f>IFERROR(_xlfn.XLOOKUP($A42&amp;"_"&amp;COLUMNS($V41:X41),'PCDS Schedule'!$L:$L,'PCDS Schedule'!$B:$B),"")</f>
        <v/>
      </c>
      <c r="Y42" t="str">
        <f>IFERROR(_xlfn.XLOOKUP($A42&amp;"_"&amp;COLUMNS($V41:Y41),'PCDS Schedule'!$L:$L,'PCDS Schedule'!$B:$B),"")</f>
        <v/>
      </c>
      <c r="Z42" t="str">
        <f>IFERROR(_xlfn.XLOOKUP($A42&amp;"_"&amp;COLUMNS($V41:Z41),'PCDS Schedule'!$L:$L,'PCDS Schedule'!$B:$B),"")</f>
        <v/>
      </c>
      <c r="AA42" t="str">
        <f>IFERROR(_xlfn.XLOOKUP($A42&amp;"_"&amp;COLUMNS($V41:AA41),'PCDS Schedule'!$L:$L,'PCDS Schedule'!$B:$B),"")</f>
        <v/>
      </c>
      <c r="AB42" t="str">
        <f>IFERROR(_xlfn.XLOOKUP($A42&amp;"_"&amp;COLUMNS($V41:AB41),'PCDS Schedule'!$L:$L,'PCDS Schedule'!$B:$B),"")</f>
        <v/>
      </c>
    </row>
    <row r="43" spans="1:28" ht="409.6" x14ac:dyDescent="0.8">
      <c r="A43" s="20">
        <v>45616</v>
      </c>
      <c r="B43" s="21" t="str">
        <f t="shared" si="0"/>
        <v xml:space="preserve">
</v>
      </c>
      <c r="C43" s="21" t="str">
        <f t="shared" si="1"/>
        <v xml:space="preserve">
</v>
      </c>
      <c r="D43" s="21"/>
      <c r="E43" s="16"/>
      <c r="F43" s="17" t="str">
        <f>IFERROR(_xlfn.XLOOKUP($A43&amp;"_"&amp;COLUMNS($F42:F42),'PCDS Schedule'!$F:$F,'PCDS Schedule'!$B:$B),"")</f>
        <v/>
      </c>
      <c r="G43" s="17" t="str">
        <f>IFERROR(_xlfn.XLOOKUP($A43&amp;"_"&amp;COLUMNS($F42:G42),'PCDS Schedule'!$F:$F,'PCDS Schedule'!$B:$B),"")</f>
        <v/>
      </c>
      <c r="H43" s="17" t="str">
        <f>IFERROR(_xlfn.XLOOKUP($A43&amp;"_"&amp;COLUMNS($F42:H42),'PCDS Schedule'!$F:$F,'PCDS Schedule'!$B:$B),"")</f>
        <v/>
      </c>
      <c r="I43" s="17" t="str">
        <f>IFERROR(_xlfn.XLOOKUP($A43&amp;"_"&amp;COLUMNS($F42:I42),'PCDS Schedule'!$F:$F,'PCDS Schedule'!$B:$B),"")</f>
        <v/>
      </c>
      <c r="J43" s="17" t="str">
        <f>IFERROR(_xlfn.XLOOKUP($A43&amp;"_"&amp;COLUMNS($F42:J42),'PCDS Schedule'!$F:$F,'PCDS Schedule'!$B:$B),"")</f>
        <v/>
      </c>
      <c r="K43" s="17" t="str">
        <f>IFERROR(_xlfn.XLOOKUP($A43&amp;"_"&amp;COLUMNS($F42:K42),'PCDS Schedule'!$F:$F,'PCDS Schedule'!$B:$B),"")</f>
        <v/>
      </c>
      <c r="L43" s="17" t="str">
        <f>IFERROR(_xlfn.XLOOKUP($A43&amp;"_"&amp;COLUMNS($F42:L42),'PCDS Schedule'!$F:$F,'PCDS Schedule'!$B:$B),"")</f>
        <v/>
      </c>
      <c r="M43" s="17" t="str">
        <f>IFERROR(_xlfn.XLOOKUP($A43&amp;"_"&amp;COLUMNS($M42:M42),'PCDS Schedule'!$H:$H,'PCDS Schedule'!$B:$B),"")</f>
        <v/>
      </c>
      <c r="N43" s="17" t="str">
        <f>IFERROR(_xlfn.XLOOKUP($A43&amp;"_"&amp;COLUMNS($M42:N42),'PCDS Schedule'!$H:$H,'PCDS Schedule'!$B:$B),"")</f>
        <v/>
      </c>
      <c r="O43" s="17" t="str">
        <f>IFERROR(_xlfn.XLOOKUP($A43&amp;"_"&amp;COLUMNS($M42:O42),'PCDS Schedule'!$H:$H,'PCDS Schedule'!$B:$B),"")</f>
        <v/>
      </c>
      <c r="P43" s="17" t="str">
        <f>IFERROR(_xlfn.XLOOKUP($A43&amp;"_"&amp;COLUMNS($M42:P42),'PCDS Schedule'!$H:$H,'PCDS Schedule'!$B:$B),"")</f>
        <v/>
      </c>
      <c r="Q43" s="17" t="str">
        <f>IFERROR(_xlfn.XLOOKUP($A43&amp;"_"&amp;COLUMNS($Q42:Q42),'PCDS Schedule'!$J:$J,'PCDS Schedule'!$B:$B),"")</f>
        <v/>
      </c>
      <c r="R43" s="17" t="str">
        <f>IFERROR(_xlfn.XLOOKUP($A43&amp;"_"&amp;COLUMNS($Q42:R42),'PCDS Schedule'!$J:$J,'PCDS Schedule'!$B:$B),"")</f>
        <v/>
      </c>
      <c r="S43" s="17" t="str">
        <f>IFERROR(_xlfn.XLOOKUP($A43&amp;"_"&amp;COLUMNS($Q42:S42),'PCDS Schedule'!$J:$J,'PCDS Schedule'!$B:$B),"")</f>
        <v/>
      </c>
      <c r="T43" s="17" t="str">
        <f>IFERROR(_xlfn.XLOOKUP($A43&amp;"_"&amp;COLUMNS($Q42:T42),'PCDS Schedule'!$J:$J,'PCDS Schedule'!$B:$B),"")</f>
        <v/>
      </c>
      <c r="U43" s="17"/>
      <c r="V43" t="str">
        <f>IFERROR(_xlfn.XLOOKUP($A43&amp;"_"&amp;COLUMNS($V42:V42),'PCDS Schedule'!$L:$L,'PCDS Schedule'!$B:$B),"")</f>
        <v/>
      </c>
      <c r="W43" t="str">
        <f>IFERROR(_xlfn.XLOOKUP($A43&amp;"_"&amp;COLUMNS($V42:W42),'PCDS Schedule'!$L:$L,'PCDS Schedule'!$B:$B),"")</f>
        <v/>
      </c>
      <c r="X43" t="str">
        <f>IFERROR(_xlfn.XLOOKUP($A43&amp;"_"&amp;COLUMNS($V42:X42),'PCDS Schedule'!$L:$L,'PCDS Schedule'!$B:$B),"")</f>
        <v/>
      </c>
      <c r="Y43" t="str">
        <f>IFERROR(_xlfn.XLOOKUP($A43&amp;"_"&amp;COLUMNS($V42:Y42),'PCDS Schedule'!$L:$L,'PCDS Schedule'!$B:$B),"")</f>
        <v/>
      </c>
      <c r="Z43" t="str">
        <f>IFERROR(_xlfn.XLOOKUP($A43&amp;"_"&amp;COLUMNS($V42:Z42),'PCDS Schedule'!$L:$L,'PCDS Schedule'!$B:$B),"")</f>
        <v/>
      </c>
      <c r="AA43" t="str">
        <f>IFERROR(_xlfn.XLOOKUP($A43&amp;"_"&amp;COLUMNS($V42:AA42),'PCDS Schedule'!$L:$L,'PCDS Schedule'!$B:$B),"")</f>
        <v/>
      </c>
      <c r="AB43" t="str">
        <f>IFERROR(_xlfn.XLOOKUP($A43&amp;"_"&amp;COLUMNS($V42:AB42),'PCDS Schedule'!$L:$L,'PCDS Schedule'!$B:$B),"")</f>
        <v/>
      </c>
    </row>
    <row r="44" spans="1:28" ht="409.6" x14ac:dyDescent="0.8">
      <c r="A44" s="20">
        <v>45630</v>
      </c>
      <c r="B44" s="21" t="str">
        <f t="shared" si="0"/>
        <v xml:space="preserve">
</v>
      </c>
      <c r="C44" s="21" t="str">
        <f t="shared" si="1"/>
        <v xml:space="preserve">
</v>
      </c>
      <c r="D44" s="21"/>
      <c r="E44" s="16"/>
      <c r="F44" s="17" t="str">
        <f>IFERROR(_xlfn.XLOOKUP($A44&amp;"_"&amp;COLUMNS($F43:F43),'PCDS Schedule'!$F:$F,'PCDS Schedule'!$B:$B),"")</f>
        <v/>
      </c>
      <c r="G44" s="17" t="str">
        <f>IFERROR(_xlfn.XLOOKUP($A44&amp;"_"&amp;COLUMNS($F43:G43),'PCDS Schedule'!$F:$F,'PCDS Schedule'!$B:$B),"")</f>
        <v/>
      </c>
      <c r="H44" s="17" t="str">
        <f>IFERROR(_xlfn.XLOOKUP($A44&amp;"_"&amp;COLUMNS($F43:H43),'PCDS Schedule'!$F:$F,'PCDS Schedule'!$B:$B),"")</f>
        <v/>
      </c>
      <c r="I44" s="17" t="str">
        <f>IFERROR(_xlfn.XLOOKUP($A44&amp;"_"&amp;COLUMNS($F43:I43),'PCDS Schedule'!$F:$F,'PCDS Schedule'!$B:$B),"")</f>
        <v/>
      </c>
      <c r="J44" s="17" t="str">
        <f>IFERROR(_xlfn.XLOOKUP($A44&amp;"_"&amp;COLUMNS($F43:J43),'PCDS Schedule'!$F:$F,'PCDS Schedule'!$B:$B),"")</f>
        <v/>
      </c>
      <c r="K44" s="17" t="str">
        <f>IFERROR(_xlfn.XLOOKUP($A44&amp;"_"&amp;COLUMNS($F43:K43),'PCDS Schedule'!$F:$F,'PCDS Schedule'!$B:$B),"")</f>
        <v/>
      </c>
      <c r="L44" s="17" t="str">
        <f>IFERROR(_xlfn.XLOOKUP($A44&amp;"_"&amp;COLUMNS($F43:L43),'PCDS Schedule'!$F:$F,'PCDS Schedule'!$B:$B),"")</f>
        <v/>
      </c>
      <c r="M44" s="17" t="str">
        <f>IFERROR(_xlfn.XLOOKUP($A44&amp;"_"&amp;COLUMNS($M43:M43),'PCDS Schedule'!$H:$H,'PCDS Schedule'!$B:$B),"")</f>
        <v/>
      </c>
      <c r="N44" s="17" t="str">
        <f>IFERROR(_xlfn.XLOOKUP($A44&amp;"_"&amp;COLUMNS($M43:N43),'PCDS Schedule'!$H:$H,'PCDS Schedule'!$B:$B),"")</f>
        <v/>
      </c>
      <c r="O44" s="17" t="str">
        <f>IFERROR(_xlfn.XLOOKUP($A44&amp;"_"&amp;COLUMNS($M43:O43),'PCDS Schedule'!$H:$H,'PCDS Schedule'!$B:$B),"")</f>
        <v/>
      </c>
      <c r="P44" s="17" t="str">
        <f>IFERROR(_xlfn.XLOOKUP($A44&amp;"_"&amp;COLUMNS($M43:P43),'PCDS Schedule'!$H:$H,'PCDS Schedule'!$B:$B),"")</f>
        <v/>
      </c>
      <c r="Q44" s="17" t="str">
        <f>IFERROR(_xlfn.XLOOKUP($A44&amp;"_"&amp;COLUMNS($Q43:Q43),'PCDS Schedule'!$J:$J,'PCDS Schedule'!$B:$B),"")</f>
        <v/>
      </c>
      <c r="R44" s="17" t="str">
        <f>IFERROR(_xlfn.XLOOKUP($A44&amp;"_"&amp;COLUMNS($Q43:R43),'PCDS Schedule'!$J:$J,'PCDS Schedule'!$B:$B),"")</f>
        <v/>
      </c>
      <c r="S44" s="17" t="str">
        <f>IFERROR(_xlfn.XLOOKUP($A44&amp;"_"&amp;COLUMNS($Q43:S43),'PCDS Schedule'!$J:$J,'PCDS Schedule'!$B:$B),"")</f>
        <v/>
      </c>
      <c r="T44" s="17" t="str">
        <f>IFERROR(_xlfn.XLOOKUP($A44&amp;"_"&amp;COLUMNS($Q43:T43),'PCDS Schedule'!$J:$J,'PCDS Schedule'!$B:$B),"")</f>
        <v/>
      </c>
      <c r="U44" s="17"/>
      <c r="V44" t="str">
        <f>IFERROR(_xlfn.XLOOKUP($A44&amp;"_"&amp;COLUMNS($V43:V43),'PCDS Schedule'!$L:$L,'PCDS Schedule'!$B:$B),"")</f>
        <v/>
      </c>
      <c r="W44" t="str">
        <f>IFERROR(_xlfn.XLOOKUP($A44&amp;"_"&amp;COLUMNS($V43:W43),'PCDS Schedule'!$L:$L,'PCDS Schedule'!$B:$B),"")</f>
        <v/>
      </c>
      <c r="X44" t="str">
        <f>IFERROR(_xlfn.XLOOKUP($A44&amp;"_"&amp;COLUMNS($V43:X43),'PCDS Schedule'!$L:$L,'PCDS Schedule'!$B:$B),"")</f>
        <v/>
      </c>
      <c r="Y44" t="str">
        <f>IFERROR(_xlfn.XLOOKUP($A44&amp;"_"&amp;COLUMNS($V43:Y43),'PCDS Schedule'!$L:$L,'PCDS Schedule'!$B:$B),"")</f>
        <v/>
      </c>
      <c r="Z44" t="str">
        <f>IFERROR(_xlfn.XLOOKUP($A44&amp;"_"&amp;COLUMNS($V43:Z43),'PCDS Schedule'!$L:$L,'PCDS Schedule'!$B:$B),"")</f>
        <v/>
      </c>
      <c r="AA44" t="str">
        <f>IFERROR(_xlfn.XLOOKUP($A44&amp;"_"&amp;COLUMNS($V43:AA43),'PCDS Schedule'!$L:$L,'PCDS Schedule'!$B:$B),"")</f>
        <v/>
      </c>
      <c r="AB44" t="str">
        <f>IFERROR(_xlfn.XLOOKUP($A44&amp;"_"&amp;COLUMNS($V43:AB43),'PCDS Schedule'!$L:$L,'PCDS Schedule'!$B:$B),"")</f>
        <v/>
      </c>
    </row>
    <row r="45" spans="1:28" ht="409.6" x14ac:dyDescent="0.8">
      <c r="A45" s="20">
        <v>45644</v>
      </c>
      <c r="B45" s="21" t="str">
        <f t="shared" si="0"/>
        <v xml:space="preserve">
</v>
      </c>
      <c r="C45" s="21" t="str">
        <f t="shared" si="1"/>
        <v xml:space="preserve">
</v>
      </c>
      <c r="D45" s="21"/>
      <c r="E45" s="16"/>
      <c r="F45" s="17" t="str">
        <f>IFERROR(_xlfn.XLOOKUP($A45&amp;"_"&amp;COLUMNS($F44:F44),'PCDS Schedule'!$F:$F,'PCDS Schedule'!$B:$B),"")</f>
        <v/>
      </c>
      <c r="G45" s="17" t="str">
        <f>IFERROR(_xlfn.XLOOKUP($A45&amp;"_"&amp;COLUMNS($F44:G44),'PCDS Schedule'!$F:$F,'PCDS Schedule'!$B:$B),"")</f>
        <v/>
      </c>
      <c r="H45" s="17" t="str">
        <f>IFERROR(_xlfn.XLOOKUP($A45&amp;"_"&amp;COLUMNS($F44:H44),'PCDS Schedule'!$F:$F,'PCDS Schedule'!$B:$B),"")</f>
        <v/>
      </c>
      <c r="I45" s="17" t="str">
        <f>IFERROR(_xlfn.XLOOKUP($A45&amp;"_"&amp;COLUMNS($F44:I44),'PCDS Schedule'!$F:$F,'PCDS Schedule'!$B:$B),"")</f>
        <v/>
      </c>
      <c r="J45" s="17" t="str">
        <f>IFERROR(_xlfn.XLOOKUP($A45&amp;"_"&amp;COLUMNS($F44:J44),'PCDS Schedule'!$F:$F,'PCDS Schedule'!$B:$B),"")</f>
        <v/>
      </c>
      <c r="K45" s="17" t="str">
        <f>IFERROR(_xlfn.XLOOKUP($A45&amp;"_"&amp;COLUMNS($F44:K44),'PCDS Schedule'!$F:$F,'PCDS Schedule'!$B:$B),"")</f>
        <v/>
      </c>
      <c r="L45" s="17" t="str">
        <f>IFERROR(_xlfn.XLOOKUP($A45&amp;"_"&amp;COLUMNS($F44:L44),'PCDS Schedule'!$F:$F,'PCDS Schedule'!$B:$B),"")</f>
        <v/>
      </c>
      <c r="M45" s="17" t="str">
        <f>IFERROR(_xlfn.XLOOKUP($A45&amp;"_"&amp;COLUMNS($M44:M44),'PCDS Schedule'!$H:$H,'PCDS Schedule'!$B:$B),"")</f>
        <v/>
      </c>
      <c r="N45" s="17" t="str">
        <f>IFERROR(_xlfn.XLOOKUP($A45&amp;"_"&amp;COLUMNS($M44:N44),'PCDS Schedule'!$H:$H,'PCDS Schedule'!$B:$B),"")</f>
        <v/>
      </c>
      <c r="O45" s="17" t="str">
        <f>IFERROR(_xlfn.XLOOKUP($A45&amp;"_"&amp;COLUMNS($M44:O44),'PCDS Schedule'!$H:$H,'PCDS Schedule'!$B:$B),"")</f>
        <v/>
      </c>
      <c r="P45" s="17" t="str">
        <f>IFERROR(_xlfn.XLOOKUP($A45&amp;"_"&amp;COLUMNS($M44:P44),'PCDS Schedule'!$H:$H,'PCDS Schedule'!$B:$B),"")</f>
        <v/>
      </c>
      <c r="Q45" s="17" t="str">
        <f>IFERROR(_xlfn.XLOOKUP($A45&amp;"_"&amp;COLUMNS($Q44:Q44),'PCDS Schedule'!$J:$J,'PCDS Schedule'!$B:$B),"")</f>
        <v/>
      </c>
      <c r="R45" s="17" t="str">
        <f>IFERROR(_xlfn.XLOOKUP($A45&amp;"_"&amp;COLUMNS($Q44:R44),'PCDS Schedule'!$J:$J,'PCDS Schedule'!$B:$B),"")</f>
        <v/>
      </c>
      <c r="S45" s="17" t="str">
        <f>IFERROR(_xlfn.XLOOKUP($A45&amp;"_"&amp;COLUMNS($Q44:S44),'PCDS Schedule'!$J:$J,'PCDS Schedule'!$B:$B),"")</f>
        <v/>
      </c>
      <c r="T45" s="17" t="str">
        <f>IFERROR(_xlfn.XLOOKUP($A45&amp;"_"&amp;COLUMNS($Q44:T44),'PCDS Schedule'!$J:$J,'PCDS Schedule'!$B:$B),"")</f>
        <v/>
      </c>
      <c r="U45" s="17"/>
      <c r="V45" t="str">
        <f>IFERROR(_xlfn.XLOOKUP($A45&amp;"_"&amp;COLUMNS($V44:V44),'PCDS Schedule'!$L:$L,'PCDS Schedule'!$B:$B),"")</f>
        <v/>
      </c>
      <c r="W45" t="str">
        <f>IFERROR(_xlfn.XLOOKUP($A45&amp;"_"&amp;COLUMNS($V44:W44),'PCDS Schedule'!$L:$L,'PCDS Schedule'!$B:$B),"")</f>
        <v/>
      </c>
      <c r="X45" t="str">
        <f>IFERROR(_xlfn.XLOOKUP($A45&amp;"_"&amp;COLUMNS($V44:X44),'PCDS Schedule'!$L:$L,'PCDS Schedule'!$B:$B),"")</f>
        <v/>
      </c>
      <c r="Y45" t="str">
        <f>IFERROR(_xlfn.XLOOKUP($A45&amp;"_"&amp;COLUMNS($V44:Y44),'PCDS Schedule'!$L:$L,'PCDS Schedule'!$B:$B),"")</f>
        <v/>
      </c>
      <c r="Z45" t="str">
        <f>IFERROR(_xlfn.XLOOKUP($A45&amp;"_"&amp;COLUMNS($V44:Z44),'PCDS Schedule'!$L:$L,'PCDS Schedule'!$B:$B),"")</f>
        <v/>
      </c>
      <c r="AA45" t="str">
        <f>IFERROR(_xlfn.XLOOKUP($A45&amp;"_"&amp;COLUMNS($V44:AA44),'PCDS Schedule'!$L:$L,'PCDS Schedule'!$B:$B),"")</f>
        <v/>
      </c>
      <c r="AB45" t="str">
        <f>IFERROR(_xlfn.XLOOKUP($A45&amp;"_"&amp;COLUMNS($V44:AB44),'PCDS Schedule'!$L:$L,'PCDS Schedule'!$B:$B),"")</f>
        <v/>
      </c>
    </row>
    <row r="46" spans="1:28" x14ac:dyDescent="0.35">
      <c r="A46" s="10"/>
      <c r="B46" s="10"/>
      <c r="C46" s="10"/>
      <c r="D46" s="10"/>
      <c r="E46" s="10"/>
    </row>
    <row r="47" spans="1:28" x14ac:dyDescent="0.35">
      <c r="A47" s="10"/>
      <c r="B47" s="10"/>
      <c r="C47" s="10"/>
      <c r="D47" s="10"/>
      <c r="E47" s="10"/>
    </row>
    <row r="48" spans="1:28" x14ac:dyDescent="0.35">
      <c r="A48" s="10"/>
      <c r="B48" s="10"/>
      <c r="C48" s="10"/>
      <c r="D48" s="10"/>
      <c r="E48" s="10"/>
    </row>
    <row r="49" spans="1:5" x14ac:dyDescent="0.35">
      <c r="A49" s="10"/>
      <c r="B49" s="10"/>
      <c r="C49" s="10"/>
      <c r="D49" s="10"/>
      <c r="E49" s="10"/>
    </row>
  </sheetData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7696D-322E-486A-A648-E3F1CDFDD23B}">
  <dimension ref="A1:X81"/>
  <sheetViews>
    <sheetView zoomScale="85" zoomScaleNormal="85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G14" sqref="G14"/>
    </sheetView>
  </sheetViews>
  <sheetFormatPr defaultRowHeight="15.6" x14ac:dyDescent="0.35"/>
  <cols>
    <col min="1" max="1" width="9" customWidth="1"/>
    <col min="2" max="2" width="63.77734375" bestFit="1" customWidth="1"/>
    <col min="3" max="3" width="29" customWidth="1"/>
    <col min="4" max="4" width="23" customWidth="1"/>
    <col min="5" max="5" width="20.44140625" customWidth="1"/>
    <col min="6" max="6" width="19" customWidth="1"/>
    <col min="7" max="7" width="16" customWidth="1"/>
    <col min="8" max="8" width="46.77734375" customWidth="1"/>
    <col min="9" max="9" width="67.44140625" customWidth="1"/>
    <col min="10" max="10" width="29" bestFit="1" customWidth="1"/>
    <col min="11" max="14" width="33.6640625" customWidth="1"/>
    <col min="16" max="16" width="10.109375" bestFit="1" customWidth="1"/>
    <col min="17" max="17" width="19.88671875" bestFit="1" customWidth="1"/>
    <col min="18" max="18" width="5.88671875" bestFit="1" customWidth="1"/>
  </cols>
  <sheetData>
    <row r="1" spans="1:24" s="2" customFormat="1" ht="61.2" x14ac:dyDescent="0.35">
      <c r="A1" s="8" t="s">
        <v>177</v>
      </c>
      <c r="B1" s="8" t="s">
        <v>182</v>
      </c>
      <c r="C1" s="8" t="s">
        <v>0</v>
      </c>
      <c r="D1" s="9" t="s">
        <v>140</v>
      </c>
      <c r="E1" s="8" t="s">
        <v>13</v>
      </c>
      <c r="F1" s="8" t="s">
        <v>56</v>
      </c>
      <c r="G1" s="8" t="s">
        <v>12</v>
      </c>
      <c r="H1" s="8" t="s">
        <v>180</v>
      </c>
      <c r="I1" s="8" t="s">
        <v>179</v>
      </c>
      <c r="J1" s="8" t="s">
        <v>110</v>
      </c>
      <c r="K1" s="8" t="s">
        <v>58</v>
      </c>
      <c r="L1" s="8" t="s">
        <v>173</v>
      </c>
      <c r="M1" s="8" t="s">
        <v>174</v>
      </c>
      <c r="N1" s="8"/>
      <c r="O1" s="2" t="s">
        <v>181</v>
      </c>
      <c r="P1" s="14">
        <v>44927</v>
      </c>
      <c r="Q1" s="2" t="s">
        <v>176</v>
      </c>
      <c r="T1" s="14">
        <v>45322</v>
      </c>
      <c r="U1" s="2">
        <v>45322</v>
      </c>
      <c r="W1" s="14"/>
      <c r="X1" s="14"/>
    </row>
    <row r="2" spans="1:24" ht="46.8" x14ac:dyDescent="0.35">
      <c r="A2" t="s">
        <v>121</v>
      </c>
      <c r="B2" t="str">
        <f t="shared" ref="B2:B33" si="0">A2&amp;"_"&amp;C2</f>
        <v xml:space="preserve">V1_BC Hydro Data </v>
      </c>
      <c r="C2" t="s">
        <v>103</v>
      </c>
      <c r="D2">
        <v>9</v>
      </c>
      <c r="E2" s="2"/>
      <c r="F2" s="2"/>
      <c r="G2" s="1" t="s">
        <v>21</v>
      </c>
      <c r="H2" t="s">
        <v>69</v>
      </c>
      <c r="I2" s="2" t="s">
        <v>102</v>
      </c>
      <c r="K2" s="7" t="s">
        <v>72</v>
      </c>
      <c r="L2" s="11">
        <f>_xlfn.XLOOKUP(B2,'PCDS Schedule'!B:B,'PCDS Schedule'!E:E)</f>
        <v>45070</v>
      </c>
      <c r="M2" s="11">
        <f>_xlfn.XLOOKUP(B2,'PCDS Schedule'!B:B,'PCDS Schedule'!K:K)</f>
        <v>45084</v>
      </c>
      <c r="N2" s="11"/>
      <c r="O2">
        <f t="shared" ref="O2:O33" si="1">IFERROR(_xlfn.DAYS(L2,$P$1),)</f>
        <v>143</v>
      </c>
      <c r="P2" s="10">
        <f t="shared" ref="P2:P33" si="2">$P$1+O2</f>
        <v>45070</v>
      </c>
      <c r="Q2">
        <f t="shared" ref="Q2:Q33" si="3">IFERROR(_xlfn.DAYS(M2,L2),0)</f>
        <v>14</v>
      </c>
    </row>
    <row r="3" spans="1:24" ht="46.8" x14ac:dyDescent="0.35">
      <c r="A3" t="s">
        <v>121</v>
      </c>
      <c r="B3" t="str">
        <f t="shared" si="0"/>
        <v>V1_Load Shapes</v>
      </c>
      <c r="C3" t="s">
        <v>63</v>
      </c>
      <c r="D3">
        <v>10</v>
      </c>
      <c r="E3" s="2" t="s">
        <v>23</v>
      </c>
      <c r="F3" s="2" t="s">
        <v>68</v>
      </c>
      <c r="G3" s="1">
        <v>44652</v>
      </c>
      <c r="H3" t="s">
        <v>37</v>
      </c>
      <c r="I3" s="2" t="s">
        <v>104</v>
      </c>
      <c r="L3" s="11">
        <f>_xlfn.XLOOKUP(B3,'PCDS Schedule'!B:B,'PCDS Schedule'!E:E)</f>
        <v>45084</v>
      </c>
      <c r="M3" s="11">
        <f>_xlfn.XLOOKUP(B3,'PCDS Schedule'!B:B,'PCDS Schedule'!K:K)</f>
        <v>45119</v>
      </c>
      <c r="N3" s="11"/>
      <c r="O3">
        <f t="shared" si="1"/>
        <v>157</v>
      </c>
      <c r="P3" s="10">
        <f t="shared" si="2"/>
        <v>45084</v>
      </c>
      <c r="Q3">
        <f t="shared" si="3"/>
        <v>35</v>
      </c>
    </row>
    <row r="4" spans="1:24" ht="62.4" x14ac:dyDescent="0.35">
      <c r="A4" t="s">
        <v>121</v>
      </c>
      <c r="B4" t="str">
        <f t="shared" si="0"/>
        <v>V1_    Demand Response Shapes</v>
      </c>
      <c r="C4" t="s">
        <v>73</v>
      </c>
      <c r="D4">
        <v>11</v>
      </c>
      <c r="E4" s="2" t="s">
        <v>24</v>
      </c>
      <c r="F4" s="2"/>
      <c r="G4" s="1">
        <v>44774</v>
      </c>
      <c r="H4" t="s">
        <v>38</v>
      </c>
      <c r="I4" s="2" t="s">
        <v>39</v>
      </c>
      <c r="K4" s="7"/>
      <c r="L4" s="11">
        <f>_xlfn.XLOOKUP(B4,'PCDS Schedule'!B:B,'PCDS Schedule'!E:E)</f>
        <v>45119</v>
      </c>
      <c r="M4" s="11">
        <f>_xlfn.XLOOKUP(B4,'PCDS Schedule'!B:B,'PCDS Schedule'!K:K)</f>
        <v>45126</v>
      </c>
      <c r="N4" s="11"/>
      <c r="O4">
        <f t="shared" si="1"/>
        <v>192</v>
      </c>
      <c r="P4" s="10">
        <f t="shared" si="2"/>
        <v>45119</v>
      </c>
      <c r="Q4">
        <f t="shared" si="3"/>
        <v>7</v>
      </c>
    </row>
    <row r="5" spans="1:24" x14ac:dyDescent="0.35">
      <c r="A5" t="s">
        <v>121</v>
      </c>
      <c r="B5" t="str">
        <f t="shared" si="0"/>
        <v>V1_    Energy Efficiency</v>
      </c>
      <c r="C5" t="s">
        <v>74</v>
      </c>
      <c r="D5">
        <v>12</v>
      </c>
      <c r="E5" s="2" t="s">
        <v>41</v>
      </c>
      <c r="F5" s="2"/>
      <c r="G5" s="1" t="s">
        <v>46</v>
      </c>
      <c r="H5" t="s">
        <v>40</v>
      </c>
      <c r="I5" s="2" t="s">
        <v>42</v>
      </c>
      <c r="K5" s="7"/>
      <c r="L5" s="11">
        <f>_xlfn.XLOOKUP(B5,'PCDS Schedule'!B:B,'PCDS Schedule'!E:E)</f>
        <v>45119</v>
      </c>
      <c r="M5" s="11">
        <f>_xlfn.XLOOKUP(B5,'PCDS Schedule'!B:B,'PCDS Schedule'!K:K)</f>
        <v>45126</v>
      </c>
      <c r="N5" s="11"/>
      <c r="O5">
        <f t="shared" si="1"/>
        <v>192</v>
      </c>
      <c r="P5" s="10">
        <f t="shared" si="2"/>
        <v>45119</v>
      </c>
      <c r="Q5">
        <f t="shared" si="3"/>
        <v>7</v>
      </c>
    </row>
    <row r="6" spans="1:24" ht="46.8" x14ac:dyDescent="0.35">
      <c r="A6" t="s">
        <v>121</v>
      </c>
      <c r="B6" t="str">
        <f t="shared" si="0"/>
        <v>V1_    Electric Vehicle loads</v>
      </c>
      <c r="C6" t="s">
        <v>76</v>
      </c>
      <c r="D6">
        <v>14</v>
      </c>
      <c r="E6" s="2" t="s">
        <v>26</v>
      </c>
      <c r="F6" s="2"/>
      <c r="G6" s="1" t="s">
        <v>46</v>
      </c>
      <c r="H6" t="s">
        <v>43</v>
      </c>
      <c r="I6" s="2" t="s">
        <v>105</v>
      </c>
      <c r="K6" s="7"/>
      <c r="L6" s="11">
        <f>_xlfn.XLOOKUP(B6,'PCDS Schedule'!B:B,'PCDS Schedule'!E:E)</f>
        <v>45119</v>
      </c>
      <c r="M6" s="11">
        <f>_xlfn.XLOOKUP(B6,'PCDS Schedule'!B:B,'PCDS Schedule'!K:K)</f>
        <v>45126</v>
      </c>
      <c r="N6" s="11"/>
      <c r="O6">
        <f t="shared" si="1"/>
        <v>192</v>
      </c>
      <c r="P6" s="10">
        <f t="shared" si="2"/>
        <v>45119</v>
      </c>
      <c r="Q6">
        <f t="shared" si="3"/>
        <v>7</v>
      </c>
    </row>
    <row r="7" spans="1:24" ht="31.2" x14ac:dyDescent="0.35">
      <c r="A7" t="s">
        <v>121</v>
      </c>
      <c r="B7" t="str">
        <f t="shared" si="0"/>
        <v>V1_    Electrification Loads</v>
      </c>
      <c r="C7" t="s">
        <v>77</v>
      </c>
      <c r="D7">
        <v>15</v>
      </c>
      <c r="E7" s="2" t="s">
        <v>26</v>
      </c>
      <c r="F7" s="2"/>
      <c r="G7" s="1" t="s">
        <v>46</v>
      </c>
      <c r="H7" t="s">
        <v>43</v>
      </c>
      <c r="I7" s="2" t="s">
        <v>106</v>
      </c>
      <c r="K7" s="7"/>
      <c r="L7" s="11">
        <f>_xlfn.XLOOKUP(B7,'PCDS Schedule'!B:B,'PCDS Schedule'!E:E)</f>
        <v>45119</v>
      </c>
      <c r="M7" s="11">
        <f>_xlfn.XLOOKUP(B7,'PCDS Schedule'!B:B,'PCDS Schedule'!K:K)</f>
        <v>45126</v>
      </c>
      <c r="N7" s="11"/>
      <c r="O7">
        <f t="shared" si="1"/>
        <v>192</v>
      </c>
      <c r="P7" s="10">
        <f t="shared" si="2"/>
        <v>45119</v>
      </c>
      <c r="Q7">
        <f t="shared" si="3"/>
        <v>7</v>
      </c>
    </row>
    <row r="8" spans="1:24" x14ac:dyDescent="0.35">
      <c r="A8" t="s">
        <v>121</v>
      </c>
      <c r="B8" t="str">
        <f t="shared" si="0"/>
        <v>V1_Transmission Contingencies</v>
      </c>
      <c r="C8" t="s">
        <v>33</v>
      </c>
      <c r="D8">
        <v>4</v>
      </c>
      <c r="E8" s="2" t="s">
        <v>26</v>
      </c>
      <c r="F8" s="2"/>
      <c r="G8" s="1" t="s">
        <v>46</v>
      </c>
      <c r="H8" t="s">
        <v>32</v>
      </c>
      <c r="I8" s="2" t="s">
        <v>70</v>
      </c>
      <c r="K8" s="7"/>
      <c r="L8" s="11">
        <f>_xlfn.XLOOKUP(B8,'PCDS Schedule'!B:B,'PCDS Schedule'!E:E)</f>
        <v>45126</v>
      </c>
      <c r="M8" s="11">
        <f>_xlfn.XLOOKUP(B8,'PCDS Schedule'!B:B,'PCDS Schedule'!K:K)</f>
        <v>45140</v>
      </c>
      <c r="N8" s="11"/>
      <c r="O8">
        <f t="shared" si="1"/>
        <v>199</v>
      </c>
      <c r="P8" s="10">
        <f t="shared" si="2"/>
        <v>45126</v>
      </c>
      <c r="Q8">
        <f t="shared" si="3"/>
        <v>14</v>
      </c>
    </row>
    <row r="9" spans="1:24" x14ac:dyDescent="0.35">
      <c r="A9" t="s">
        <v>121</v>
      </c>
      <c r="B9" t="str">
        <f t="shared" si="0"/>
        <v>V1_Phase Shifter Transformers - How to treat, and review</v>
      </c>
      <c r="C9" t="s">
        <v>55</v>
      </c>
      <c r="D9">
        <v>40</v>
      </c>
      <c r="H9" t="s">
        <v>32</v>
      </c>
      <c r="K9" s="6"/>
      <c r="L9" s="11">
        <f>_xlfn.XLOOKUP(B9,'PCDS Schedule'!B:B,'PCDS Schedule'!E:E)</f>
        <v>45126</v>
      </c>
      <c r="M9" s="11">
        <f>_xlfn.XLOOKUP(B9,'PCDS Schedule'!B:B,'PCDS Schedule'!K:K)</f>
        <v>45140</v>
      </c>
      <c r="N9" s="11"/>
      <c r="O9">
        <f t="shared" si="1"/>
        <v>199</v>
      </c>
      <c r="P9" s="10">
        <f t="shared" si="2"/>
        <v>45126</v>
      </c>
      <c r="Q9">
        <f t="shared" si="3"/>
        <v>14</v>
      </c>
    </row>
    <row r="10" spans="1:24" x14ac:dyDescent="0.35">
      <c r="A10" t="s">
        <v>121</v>
      </c>
      <c r="B10" t="str">
        <f t="shared" si="0"/>
        <v xml:space="preserve">V1_    BTM PV </v>
      </c>
      <c r="C10" t="s">
        <v>78</v>
      </c>
      <c r="D10">
        <v>16</v>
      </c>
      <c r="E10" s="2"/>
      <c r="F10" s="2"/>
      <c r="G10" s="1"/>
      <c r="H10" t="s">
        <v>43</v>
      </c>
      <c r="I10" s="2" t="s">
        <v>107</v>
      </c>
      <c r="K10" s="7"/>
      <c r="L10" s="11">
        <f>_xlfn.XLOOKUP(B10,'PCDS Schedule'!B:B,'PCDS Schedule'!E:E)</f>
        <v>45140</v>
      </c>
      <c r="M10" s="11">
        <f>_xlfn.XLOOKUP(B10,'PCDS Schedule'!B:B,'PCDS Schedule'!K:K)</f>
        <v>45154</v>
      </c>
      <c r="N10" s="11"/>
      <c r="O10">
        <f t="shared" si="1"/>
        <v>213</v>
      </c>
      <c r="P10" s="10">
        <f t="shared" si="2"/>
        <v>45140</v>
      </c>
      <c r="Q10">
        <f t="shared" si="3"/>
        <v>14</v>
      </c>
    </row>
    <row r="11" spans="1:24" x14ac:dyDescent="0.35">
      <c r="A11" t="s">
        <v>121</v>
      </c>
      <c r="B11" t="str">
        <f t="shared" si="0"/>
        <v>V1_    BTM Storage</v>
      </c>
      <c r="C11" t="s">
        <v>79</v>
      </c>
      <c r="D11">
        <v>17</v>
      </c>
      <c r="E11" s="2"/>
      <c r="F11" s="2"/>
      <c r="G11" s="1"/>
      <c r="H11" t="s">
        <v>43</v>
      </c>
      <c r="I11" s="2" t="s">
        <v>107</v>
      </c>
      <c r="K11" s="7"/>
      <c r="L11" s="11">
        <f>_xlfn.XLOOKUP(B11,'PCDS Schedule'!B:B,'PCDS Schedule'!E:E)</f>
        <v>45140</v>
      </c>
      <c r="M11" s="11">
        <f>_xlfn.XLOOKUP(B11,'PCDS Schedule'!B:B,'PCDS Schedule'!K:K)</f>
        <v>45154</v>
      </c>
      <c r="N11" s="11"/>
      <c r="O11">
        <f t="shared" si="1"/>
        <v>213</v>
      </c>
      <c r="P11" s="10">
        <f t="shared" si="2"/>
        <v>45140</v>
      </c>
      <c r="Q11">
        <f t="shared" si="3"/>
        <v>14</v>
      </c>
    </row>
    <row r="12" spans="1:24" ht="46.8" x14ac:dyDescent="0.35">
      <c r="A12" t="s">
        <v>121</v>
      </c>
      <c r="B12" t="str">
        <f t="shared" si="0"/>
        <v>V1_Hourly Wind Shapes</v>
      </c>
      <c r="C12" t="s">
        <v>65</v>
      </c>
      <c r="D12">
        <v>18</v>
      </c>
      <c r="E12" s="2" t="s">
        <v>27</v>
      </c>
      <c r="F12" s="2"/>
      <c r="G12" s="1">
        <v>44682</v>
      </c>
      <c r="H12" t="s">
        <v>44</v>
      </c>
      <c r="I12" s="2" t="s">
        <v>108</v>
      </c>
      <c r="J12" t="s">
        <v>109</v>
      </c>
      <c r="K12" s="7" t="s">
        <v>80</v>
      </c>
      <c r="L12" s="11">
        <f>_xlfn.XLOOKUP(B12,'PCDS Schedule'!B:B,'PCDS Schedule'!E:E)</f>
        <v>45154</v>
      </c>
      <c r="M12" s="11">
        <f>_xlfn.XLOOKUP(B12,'PCDS Schedule'!B:B,'PCDS Schedule'!K:K)</f>
        <v>45182</v>
      </c>
      <c r="N12" s="11"/>
      <c r="O12">
        <f t="shared" si="1"/>
        <v>227</v>
      </c>
      <c r="P12" s="10">
        <f t="shared" si="2"/>
        <v>45154</v>
      </c>
      <c r="Q12">
        <f t="shared" si="3"/>
        <v>28</v>
      </c>
    </row>
    <row r="13" spans="1:24" x14ac:dyDescent="0.35">
      <c r="A13" t="s">
        <v>121</v>
      </c>
      <c r="B13" t="str">
        <f t="shared" si="0"/>
        <v>V1_Hourly Utility Scale Solar shapes</v>
      </c>
      <c r="C13" t="s">
        <v>66</v>
      </c>
      <c r="D13">
        <v>19</v>
      </c>
      <c r="E13" s="2" t="s">
        <v>27</v>
      </c>
      <c r="F13" s="2"/>
      <c r="G13" s="1">
        <v>44682</v>
      </c>
      <c r="H13" t="s">
        <v>45</v>
      </c>
      <c r="I13" s="2" t="s">
        <v>111</v>
      </c>
      <c r="K13" s="7"/>
      <c r="L13" s="11">
        <f>_xlfn.XLOOKUP(B13,'PCDS Schedule'!B:B,'PCDS Schedule'!E:E)</f>
        <v>45154</v>
      </c>
      <c r="M13" s="11">
        <f>_xlfn.XLOOKUP(B13,'PCDS Schedule'!B:B,'PCDS Schedule'!K:K)</f>
        <v>45182</v>
      </c>
      <c r="N13" s="11"/>
      <c r="O13">
        <f t="shared" si="1"/>
        <v>227</v>
      </c>
      <c r="P13" s="10">
        <f t="shared" si="2"/>
        <v>45154</v>
      </c>
      <c r="Q13">
        <f t="shared" si="3"/>
        <v>28</v>
      </c>
    </row>
    <row r="14" spans="1:24" x14ac:dyDescent="0.35">
      <c r="A14" t="s">
        <v>121</v>
      </c>
      <c r="B14" t="str">
        <f t="shared" si="0"/>
        <v>V1_Thermal Plant Data</v>
      </c>
      <c r="C14" t="s">
        <v>4</v>
      </c>
      <c r="D14">
        <v>21</v>
      </c>
      <c r="E14" s="2"/>
      <c r="F14" s="2"/>
      <c r="G14" s="1"/>
      <c r="I14" s="2"/>
      <c r="K14" s="7"/>
      <c r="L14" s="11">
        <f>_xlfn.XLOOKUP(B14,'PCDS Schedule'!B:B,'PCDS Schedule'!E:E)</f>
        <v>45182</v>
      </c>
      <c r="M14" s="11">
        <f>_xlfn.XLOOKUP(B14,'PCDS Schedule'!B:B,'PCDS Schedule'!K:K)</f>
        <v>45196</v>
      </c>
      <c r="N14" s="11"/>
      <c r="O14">
        <f t="shared" si="1"/>
        <v>255</v>
      </c>
      <c r="P14" s="10">
        <f t="shared" si="2"/>
        <v>45182</v>
      </c>
      <c r="Q14">
        <f t="shared" si="3"/>
        <v>14</v>
      </c>
    </row>
    <row r="15" spans="1:24" x14ac:dyDescent="0.35">
      <c r="A15" t="s">
        <v>121</v>
      </c>
      <c r="B15" t="str">
        <f t="shared" si="0"/>
        <v>V1_     Cycling Data (Start costs, other)</v>
      </c>
      <c r="C15" t="s">
        <v>28</v>
      </c>
      <c r="D15">
        <v>22</v>
      </c>
      <c r="E15" s="2" t="s">
        <v>29</v>
      </c>
      <c r="F15" s="2"/>
      <c r="G15" s="1">
        <v>43952</v>
      </c>
      <c r="H15" t="s">
        <v>89</v>
      </c>
      <c r="I15" s="2" t="s">
        <v>112</v>
      </c>
      <c r="K15" s="7"/>
      <c r="L15" s="11">
        <f>_xlfn.XLOOKUP(B15,'PCDS Schedule'!B:B,'PCDS Schedule'!E:E)</f>
        <v>45182</v>
      </c>
      <c r="M15" s="11">
        <f>_xlfn.XLOOKUP(B15,'PCDS Schedule'!B:B,'PCDS Schedule'!K:K)</f>
        <v>45196</v>
      </c>
      <c r="N15" s="11"/>
      <c r="O15">
        <f t="shared" si="1"/>
        <v>255</v>
      </c>
      <c r="P15" s="10">
        <f t="shared" si="2"/>
        <v>45182</v>
      </c>
      <c r="Q15">
        <f t="shared" si="3"/>
        <v>14</v>
      </c>
    </row>
    <row r="16" spans="1:24" x14ac:dyDescent="0.35">
      <c r="A16" t="s">
        <v>121</v>
      </c>
      <c r="B16" t="str">
        <f t="shared" si="0"/>
        <v>V1_     Min up/down time</v>
      </c>
      <c r="C16" t="s">
        <v>8</v>
      </c>
      <c r="D16">
        <v>23</v>
      </c>
      <c r="E16" s="2"/>
      <c r="F16" s="2"/>
      <c r="G16" s="1">
        <v>43952</v>
      </c>
      <c r="H16" t="s">
        <v>89</v>
      </c>
      <c r="I16" s="2"/>
      <c r="K16" s="7"/>
      <c r="L16" s="11">
        <f>_xlfn.XLOOKUP(B16,'PCDS Schedule'!B:B,'PCDS Schedule'!E:E)</f>
        <v>45182</v>
      </c>
      <c r="M16" s="11">
        <f>_xlfn.XLOOKUP(B16,'PCDS Schedule'!B:B,'PCDS Schedule'!K:K)</f>
        <v>45196</v>
      </c>
      <c r="N16" s="11"/>
      <c r="O16">
        <f t="shared" si="1"/>
        <v>255</v>
      </c>
      <c r="P16" s="10">
        <f t="shared" si="2"/>
        <v>45182</v>
      </c>
      <c r="Q16">
        <f t="shared" si="3"/>
        <v>14</v>
      </c>
    </row>
    <row r="17" spans="1:17" x14ac:dyDescent="0.35">
      <c r="A17" t="s">
        <v>121</v>
      </c>
      <c r="B17" t="str">
        <f t="shared" si="0"/>
        <v>V1_     Ramp Rates</v>
      </c>
      <c r="C17" t="s">
        <v>9</v>
      </c>
      <c r="D17">
        <v>24</v>
      </c>
      <c r="E17" s="2" t="s">
        <v>29</v>
      </c>
      <c r="F17" s="2"/>
      <c r="G17" s="1">
        <v>43952</v>
      </c>
      <c r="H17" t="s">
        <v>89</v>
      </c>
      <c r="I17" s="2"/>
      <c r="K17" s="7"/>
      <c r="L17" s="11">
        <f>_xlfn.XLOOKUP(B17,'PCDS Schedule'!B:B,'PCDS Schedule'!E:E)</f>
        <v>45182</v>
      </c>
      <c r="M17" s="11">
        <f>_xlfn.XLOOKUP(B17,'PCDS Schedule'!B:B,'PCDS Schedule'!K:K)</f>
        <v>45196</v>
      </c>
      <c r="N17" s="11"/>
      <c r="O17">
        <f t="shared" si="1"/>
        <v>255</v>
      </c>
      <c r="P17" s="10">
        <f t="shared" si="2"/>
        <v>45182</v>
      </c>
      <c r="Q17">
        <f t="shared" si="3"/>
        <v>14</v>
      </c>
    </row>
    <row r="18" spans="1:17" ht="46.8" x14ac:dyDescent="0.35">
      <c r="A18" t="s">
        <v>121</v>
      </c>
      <c r="B18" t="str">
        <f t="shared" si="0"/>
        <v>V1_     Heat rates</v>
      </c>
      <c r="C18" t="s">
        <v>10</v>
      </c>
      <c r="D18">
        <v>25</v>
      </c>
      <c r="E18" s="2" t="s">
        <v>30</v>
      </c>
      <c r="F18" s="2"/>
      <c r="G18" s="1">
        <v>43983</v>
      </c>
      <c r="H18" t="s">
        <v>89</v>
      </c>
      <c r="I18" s="2"/>
      <c r="K18" s="7"/>
      <c r="L18" s="11">
        <f>_xlfn.XLOOKUP(B18,'PCDS Schedule'!B:B,'PCDS Schedule'!E:E)</f>
        <v>45196</v>
      </c>
      <c r="M18" s="11">
        <f>_xlfn.XLOOKUP(B18,'PCDS Schedule'!B:B,'PCDS Schedule'!K:K)</f>
        <v>45210</v>
      </c>
      <c r="N18" s="11"/>
      <c r="O18">
        <f t="shared" si="1"/>
        <v>269</v>
      </c>
      <c r="P18" s="10">
        <f t="shared" si="2"/>
        <v>45196</v>
      </c>
      <c r="Q18">
        <f t="shared" si="3"/>
        <v>14</v>
      </c>
    </row>
    <row r="19" spans="1:17" x14ac:dyDescent="0.35">
      <c r="A19" t="s">
        <v>121</v>
      </c>
      <c r="B19" t="str">
        <f t="shared" si="0"/>
        <v>V1_BTM PV Shapes and modeling methodology</v>
      </c>
      <c r="C19" t="s">
        <v>67</v>
      </c>
      <c r="D19">
        <v>20</v>
      </c>
      <c r="E19" s="2" t="s">
        <v>27</v>
      </c>
      <c r="F19" s="2"/>
      <c r="G19" s="1">
        <v>44682</v>
      </c>
      <c r="H19" t="s">
        <v>81</v>
      </c>
      <c r="I19" s="2" t="s">
        <v>99</v>
      </c>
      <c r="K19" s="7"/>
      <c r="L19" s="11">
        <f>_xlfn.XLOOKUP(B19,'PCDS Schedule'!B:B,'PCDS Schedule'!E:E)</f>
        <v>45210</v>
      </c>
      <c r="M19" s="11">
        <f>_xlfn.XLOOKUP(B19,'PCDS Schedule'!B:B,'PCDS Schedule'!K:K)</f>
        <v>45224</v>
      </c>
      <c r="N19" s="11"/>
      <c r="O19">
        <f t="shared" si="1"/>
        <v>283</v>
      </c>
      <c r="P19" s="10">
        <f t="shared" si="2"/>
        <v>45210</v>
      </c>
      <c r="Q19">
        <f t="shared" si="3"/>
        <v>14</v>
      </c>
    </row>
    <row r="20" spans="1:17" x14ac:dyDescent="0.35">
      <c r="A20" t="s">
        <v>121</v>
      </c>
      <c r="B20" t="str">
        <f t="shared" si="0"/>
        <v>V1_FOR</v>
      </c>
      <c r="C20" t="s">
        <v>47</v>
      </c>
      <c r="D20">
        <v>27</v>
      </c>
      <c r="E20" t="s">
        <v>49</v>
      </c>
      <c r="G20" s="5">
        <v>44562</v>
      </c>
      <c r="H20" t="s">
        <v>97</v>
      </c>
      <c r="I20" s="2" t="s">
        <v>113</v>
      </c>
      <c r="K20" s="7"/>
      <c r="L20" s="11">
        <f>_xlfn.XLOOKUP(B20,'PCDS Schedule'!B:B,'PCDS Schedule'!E:E)</f>
        <v>45210</v>
      </c>
      <c r="M20" s="11">
        <f>_xlfn.XLOOKUP(B20,'PCDS Schedule'!B:B,'PCDS Schedule'!K:K)</f>
        <v>45224</v>
      </c>
      <c r="N20" s="11"/>
      <c r="O20">
        <f t="shared" si="1"/>
        <v>283</v>
      </c>
      <c r="P20" s="10">
        <f t="shared" si="2"/>
        <v>45210</v>
      </c>
      <c r="Q20">
        <f t="shared" si="3"/>
        <v>14</v>
      </c>
    </row>
    <row r="21" spans="1:17" ht="31.2" x14ac:dyDescent="0.35">
      <c r="A21" t="s">
        <v>121</v>
      </c>
      <c r="B21" t="str">
        <f t="shared" si="0"/>
        <v>V1_Path definitions/ratings - WECC Paths</v>
      </c>
      <c r="C21" t="s">
        <v>100</v>
      </c>
      <c r="D21">
        <v>1</v>
      </c>
      <c r="E21" s="2" t="s">
        <v>14</v>
      </c>
      <c r="F21" s="3" t="s">
        <v>57</v>
      </c>
      <c r="G21" s="1">
        <v>44652</v>
      </c>
      <c r="H21" t="s">
        <v>171</v>
      </c>
      <c r="I21" s="2" t="s">
        <v>34</v>
      </c>
      <c r="K21" s="7" t="s">
        <v>59</v>
      </c>
      <c r="L21" s="11">
        <f>_xlfn.XLOOKUP(B21,'PCDS Schedule'!B:B,'PCDS Schedule'!E:E)</f>
        <v>45224</v>
      </c>
      <c r="M21" s="11">
        <f>_xlfn.XLOOKUP(B21,'PCDS Schedule'!B:B,'PCDS Schedule'!K:K)</f>
        <v>45238</v>
      </c>
      <c r="N21" s="11"/>
      <c r="O21">
        <f t="shared" si="1"/>
        <v>297</v>
      </c>
      <c r="P21" s="10">
        <f t="shared" si="2"/>
        <v>45224</v>
      </c>
      <c r="Q21">
        <f t="shared" si="3"/>
        <v>14</v>
      </c>
    </row>
    <row r="22" spans="1:17" x14ac:dyDescent="0.35">
      <c r="A22" t="s">
        <v>121</v>
      </c>
      <c r="B22" t="str">
        <f t="shared" si="0"/>
        <v>V1_Review all interfaces - Non WECC Paths</v>
      </c>
      <c r="C22" t="s">
        <v>101</v>
      </c>
      <c r="D22">
        <v>2</v>
      </c>
      <c r="E22" s="2"/>
      <c r="F22" s="3"/>
      <c r="G22" s="1"/>
      <c r="H22" s="2" t="s">
        <v>172</v>
      </c>
      <c r="I22" s="2" t="s">
        <v>98</v>
      </c>
      <c r="K22" s="7"/>
      <c r="L22" s="11">
        <f>_xlfn.XLOOKUP(B22,'PCDS Schedule'!B:B,'PCDS Schedule'!E:E)</f>
        <v>45224</v>
      </c>
      <c r="M22" s="11">
        <f>_xlfn.XLOOKUP(B22,'PCDS Schedule'!B:B,'PCDS Schedule'!K:K)</f>
        <v>45238</v>
      </c>
      <c r="N22" s="11"/>
      <c r="O22">
        <f t="shared" si="1"/>
        <v>297</v>
      </c>
      <c r="P22" s="10">
        <f t="shared" si="2"/>
        <v>45224</v>
      </c>
      <c r="Q22">
        <f t="shared" si="3"/>
        <v>14</v>
      </c>
    </row>
    <row r="23" spans="1:17" ht="31.2" x14ac:dyDescent="0.35">
      <c r="A23" t="s">
        <v>121</v>
      </c>
      <c r="B23" t="str">
        <f t="shared" si="0"/>
        <v>V1_Transmission Nomograms</v>
      </c>
      <c r="C23" t="s">
        <v>1</v>
      </c>
      <c r="D23">
        <v>3</v>
      </c>
      <c r="E23" s="2" t="s">
        <v>15</v>
      </c>
      <c r="F23" s="2"/>
      <c r="G23" s="1"/>
      <c r="H23" t="s">
        <v>130</v>
      </c>
      <c r="I23" s="2" t="s">
        <v>71</v>
      </c>
      <c r="K23" s="7" t="s">
        <v>62</v>
      </c>
      <c r="L23" s="11">
        <f>_xlfn.XLOOKUP(B23,'PCDS Schedule'!B:B,'PCDS Schedule'!E:E)</f>
        <v>45238</v>
      </c>
      <c r="M23" s="11">
        <f>_xlfn.XLOOKUP(B23,'PCDS Schedule'!B:B,'PCDS Schedule'!K:K)</f>
        <v>45252</v>
      </c>
      <c r="N23" s="11"/>
      <c r="O23">
        <f t="shared" si="1"/>
        <v>311</v>
      </c>
      <c r="P23" s="10">
        <f t="shared" si="2"/>
        <v>45238</v>
      </c>
      <c r="Q23">
        <f t="shared" si="3"/>
        <v>14</v>
      </c>
    </row>
    <row r="24" spans="1:17" ht="62.4" x14ac:dyDescent="0.35">
      <c r="A24" t="s">
        <v>121</v>
      </c>
      <c r="B24" t="str">
        <f t="shared" si="0"/>
        <v>V1_EPE and TEPC load and generation balance nomograms</v>
      </c>
      <c r="C24" t="s">
        <v>2</v>
      </c>
      <c r="D24">
        <v>5</v>
      </c>
      <c r="E24" s="2" t="s">
        <v>16</v>
      </c>
      <c r="F24" s="2"/>
      <c r="G24" s="1"/>
      <c r="H24" t="s">
        <v>60</v>
      </c>
      <c r="I24" s="2" t="s">
        <v>61</v>
      </c>
      <c r="K24" s="7" t="s">
        <v>62</v>
      </c>
      <c r="L24" s="11">
        <f>_xlfn.XLOOKUP(B24,'PCDS Schedule'!B:B,'PCDS Schedule'!E:E)</f>
        <v>45238</v>
      </c>
      <c r="M24" s="11">
        <f>_xlfn.XLOOKUP(B24,'PCDS Schedule'!B:B,'PCDS Schedule'!K:K)</f>
        <v>45252</v>
      </c>
      <c r="N24" s="11"/>
      <c r="O24">
        <f t="shared" si="1"/>
        <v>311</v>
      </c>
      <c r="P24" s="10">
        <f t="shared" si="2"/>
        <v>45238</v>
      </c>
      <c r="Q24">
        <f t="shared" si="3"/>
        <v>14</v>
      </c>
    </row>
    <row r="25" spans="1:17" x14ac:dyDescent="0.35">
      <c r="A25" t="s">
        <v>121</v>
      </c>
      <c r="B25" t="str">
        <f t="shared" si="0"/>
        <v>V1_Wheeling Rates (from utility tariffs)</v>
      </c>
      <c r="C25" t="s">
        <v>3</v>
      </c>
      <c r="D25">
        <v>6</v>
      </c>
      <c r="E25" s="2" t="s">
        <v>20</v>
      </c>
      <c r="F25" s="2"/>
      <c r="G25" s="1">
        <v>44531</v>
      </c>
      <c r="H25" t="s">
        <v>35</v>
      </c>
      <c r="I25" s="2"/>
      <c r="K25" s="7"/>
      <c r="L25" s="11">
        <f>_xlfn.XLOOKUP(B25,'PCDS Schedule'!B:B,'PCDS Schedule'!E:E)</f>
        <v>45252</v>
      </c>
      <c r="M25" s="11">
        <f>_xlfn.XLOOKUP(B25,'PCDS Schedule'!B:B,'PCDS Schedule'!K:K)</f>
        <v>45280</v>
      </c>
      <c r="N25" s="11"/>
      <c r="O25">
        <f t="shared" si="1"/>
        <v>325</v>
      </c>
      <c r="P25" s="10">
        <f t="shared" si="2"/>
        <v>45252</v>
      </c>
      <c r="Q25">
        <f t="shared" si="3"/>
        <v>28</v>
      </c>
    </row>
    <row r="26" spans="1:17" x14ac:dyDescent="0.35">
      <c r="A26" t="s">
        <v>122</v>
      </c>
      <c r="B26" t="str">
        <f t="shared" si="0"/>
        <v>V2_     Natural Gas Prices</v>
      </c>
      <c r="C26" t="s">
        <v>84</v>
      </c>
      <c r="D26">
        <v>28</v>
      </c>
      <c r="E26" s="2" t="s">
        <v>17</v>
      </c>
      <c r="F26" s="2" t="s">
        <v>82</v>
      </c>
      <c r="G26" s="1">
        <v>44593</v>
      </c>
      <c r="H26" t="s">
        <v>31</v>
      </c>
      <c r="I26" s="2" t="s">
        <v>83</v>
      </c>
      <c r="K26" s="7"/>
      <c r="L26" s="11">
        <f>_xlfn.XLOOKUP(B26,'PCDS Schedule'!B:B,'PCDS Schedule'!E:E)</f>
        <v>45280</v>
      </c>
      <c r="M26" s="11">
        <f>_xlfn.XLOOKUP(B26,'PCDS Schedule'!B:B,'PCDS Schedule'!K:K)</f>
        <v>45308</v>
      </c>
      <c r="N26" s="11"/>
      <c r="O26">
        <f t="shared" si="1"/>
        <v>353</v>
      </c>
      <c r="P26" s="10">
        <f t="shared" si="2"/>
        <v>45280</v>
      </c>
      <c r="Q26">
        <f t="shared" si="3"/>
        <v>28</v>
      </c>
    </row>
    <row r="27" spans="1:17" ht="31.2" x14ac:dyDescent="0.35">
      <c r="A27" t="s">
        <v>122</v>
      </c>
      <c r="B27" t="str">
        <f t="shared" si="0"/>
        <v>V2_     Coal Prices</v>
      </c>
      <c r="C27" t="s">
        <v>85</v>
      </c>
      <c r="D27">
        <v>29</v>
      </c>
      <c r="E27" s="2" t="s">
        <v>18</v>
      </c>
      <c r="F27" s="2"/>
      <c r="G27" s="1">
        <v>44593</v>
      </c>
      <c r="H27" t="s">
        <v>31</v>
      </c>
      <c r="I27" s="2"/>
      <c r="K27" s="7"/>
      <c r="L27" s="11">
        <f>_xlfn.XLOOKUP(B27,'PCDS Schedule'!B:B,'PCDS Schedule'!E:E)</f>
        <v>45280</v>
      </c>
      <c r="M27" s="11">
        <f>_xlfn.XLOOKUP(B27,'PCDS Schedule'!B:B,'PCDS Schedule'!K:K)</f>
        <v>45308</v>
      </c>
      <c r="N27" s="11"/>
      <c r="O27">
        <f t="shared" si="1"/>
        <v>353</v>
      </c>
      <c r="P27" s="10">
        <f t="shared" si="2"/>
        <v>45280</v>
      </c>
      <c r="Q27">
        <f t="shared" si="3"/>
        <v>28</v>
      </c>
    </row>
    <row r="28" spans="1:17" x14ac:dyDescent="0.35">
      <c r="A28" t="s">
        <v>122</v>
      </c>
      <c r="B28" t="str">
        <f t="shared" si="0"/>
        <v>V2_     Uranium Prices</v>
      </c>
      <c r="C28" t="s">
        <v>86</v>
      </c>
      <c r="D28">
        <v>30</v>
      </c>
      <c r="E28" s="2" t="s">
        <v>50</v>
      </c>
      <c r="F28" s="2"/>
      <c r="G28" s="1">
        <v>44593</v>
      </c>
      <c r="H28" t="s">
        <v>31</v>
      </c>
      <c r="I28" s="2"/>
      <c r="K28" s="7"/>
      <c r="L28" s="11">
        <f>_xlfn.XLOOKUP(B28,'PCDS Schedule'!B:B,'PCDS Schedule'!E:E)</f>
        <v>45280</v>
      </c>
      <c r="M28" s="11">
        <f>_xlfn.XLOOKUP(B28,'PCDS Schedule'!B:B,'PCDS Schedule'!K:K)</f>
        <v>45308</v>
      </c>
      <c r="N28" s="11"/>
      <c r="O28">
        <f t="shared" si="1"/>
        <v>353</v>
      </c>
      <c r="P28" s="10">
        <f t="shared" si="2"/>
        <v>45280</v>
      </c>
      <c r="Q28">
        <f t="shared" si="3"/>
        <v>28</v>
      </c>
    </row>
    <row r="29" spans="1:17" ht="31.2" x14ac:dyDescent="0.35">
      <c r="A29" t="s">
        <v>122</v>
      </c>
      <c r="B29" t="str">
        <f t="shared" si="0"/>
        <v>V2_     Other fuels Prices</v>
      </c>
      <c r="C29" t="s">
        <v>87</v>
      </c>
      <c r="D29">
        <v>31</v>
      </c>
      <c r="E29" s="2" t="s">
        <v>18</v>
      </c>
      <c r="F29" s="2"/>
      <c r="G29" s="1">
        <v>44593</v>
      </c>
      <c r="H29" t="s">
        <v>31</v>
      </c>
      <c r="I29" s="2"/>
      <c r="K29" s="7"/>
      <c r="L29" s="11">
        <f>_xlfn.XLOOKUP(B29,'PCDS Schedule'!B:B,'PCDS Schedule'!E:E)</f>
        <v>45280</v>
      </c>
      <c r="M29" s="11">
        <f>_xlfn.XLOOKUP(B29,'PCDS Schedule'!B:B,'PCDS Schedule'!K:K)</f>
        <v>45308</v>
      </c>
      <c r="N29" s="11"/>
      <c r="O29">
        <f t="shared" si="1"/>
        <v>353</v>
      </c>
      <c r="P29" s="10">
        <f t="shared" si="2"/>
        <v>45280</v>
      </c>
      <c r="Q29">
        <f t="shared" si="3"/>
        <v>28</v>
      </c>
    </row>
    <row r="30" spans="1:17" x14ac:dyDescent="0.35">
      <c r="A30" t="s">
        <v>122</v>
      </c>
      <c r="B30" t="str">
        <f t="shared" si="0"/>
        <v>V2_Deflator/Inflator rates</v>
      </c>
      <c r="C30" t="s">
        <v>11</v>
      </c>
      <c r="D30">
        <v>37</v>
      </c>
      <c r="E30" s="2" t="s">
        <v>52</v>
      </c>
      <c r="F30" s="2"/>
      <c r="G30" s="1">
        <v>44593</v>
      </c>
      <c r="H30" t="s">
        <v>31</v>
      </c>
      <c r="I30" s="2" t="s">
        <v>114</v>
      </c>
      <c r="K30" s="7"/>
      <c r="L30" s="11">
        <f>_xlfn.XLOOKUP(B30,'PCDS Schedule'!B:B,'PCDS Schedule'!E:E)</f>
        <v>45280</v>
      </c>
      <c r="M30" s="11">
        <f>_xlfn.XLOOKUP(B30,'PCDS Schedule'!B:B,'PCDS Schedule'!K:K)</f>
        <v>45308</v>
      </c>
      <c r="N30" s="11"/>
      <c r="O30">
        <f t="shared" si="1"/>
        <v>353</v>
      </c>
      <c r="P30" s="10">
        <f t="shared" si="2"/>
        <v>45280</v>
      </c>
      <c r="Q30">
        <f t="shared" si="3"/>
        <v>28</v>
      </c>
    </row>
    <row r="31" spans="1:17" x14ac:dyDescent="0.35">
      <c r="A31" t="s">
        <v>121</v>
      </c>
      <c r="B31" t="str">
        <f t="shared" si="0"/>
        <v>V1_Deflator/Inflator rates</v>
      </c>
      <c r="C31" t="s">
        <v>11</v>
      </c>
      <c r="D31">
        <v>77</v>
      </c>
      <c r="E31" t="s">
        <v>52</v>
      </c>
      <c r="G31">
        <v>44593</v>
      </c>
      <c r="H31" t="s">
        <v>31</v>
      </c>
      <c r="I31" t="s">
        <v>114</v>
      </c>
      <c r="L31" s="11">
        <f>_xlfn.XLOOKUP(B31,'PCDS Schedule'!B:B,'PCDS Schedule'!E:E)</f>
        <v>45280</v>
      </c>
      <c r="M31" s="11">
        <f>_xlfn.XLOOKUP(B31,'PCDS Schedule'!B:B,'PCDS Schedule'!K:K)</f>
        <v>45308</v>
      </c>
      <c r="N31" s="11"/>
      <c r="O31">
        <f t="shared" si="1"/>
        <v>353</v>
      </c>
      <c r="P31" s="10">
        <f t="shared" si="2"/>
        <v>45280</v>
      </c>
      <c r="Q31">
        <f t="shared" si="3"/>
        <v>28</v>
      </c>
    </row>
    <row r="32" spans="1:17" x14ac:dyDescent="0.35">
      <c r="A32" t="s">
        <v>122</v>
      </c>
      <c r="B32" t="str">
        <f t="shared" si="0"/>
        <v>V2_Path definitions/ratings - WECC Paths</v>
      </c>
      <c r="C32" t="s">
        <v>100</v>
      </c>
      <c r="D32">
        <v>41</v>
      </c>
      <c r="E32" t="s">
        <v>14</v>
      </c>
      <c r="F32" t="s">
        <v>57</v>
      </c>
      <c r="G32">
        <v>44652</v>
      </c>
      <c r="H32" t="s">
        <v>171</v>
      </c>
      <c r="I32" t="s">
        <v>34</v>
      </c>
      <c r="K32" t="s">
        <v>59</v>
      </c>
      <c r="L32" s="11">
        <f>_xlfn.XLOOKUP(B32,'PCDS Schedule'!B:B,'PCDS Schedule'!E:E)</f>
        <v>45294</v>
      </c>
      <c r="M32" s="11">
        <f>_xlfn.XLOOKUP(B32,'PCDS Schedule'!B:B,'PCDS Schedule'!K:K)</f>
        <v>45336</v>
      </c>
      <c r="N32" s="11"/>
      <c r="O32">
        <f t="shared" si="1"/>
        <v>367</v>
      </c>
      <c r="P32" s="10">
        <f t="shared" si="2"/>
        <v>45294</v>
      </c>
      <c r="Q32">
        <f t="shared" si="3"/>
        <v>42</v>
      </c>
    </row>
    <row r="33" spans="1:17" x14ac:dyDescent="0.35">
      <c r="A33" t="s">
        <v>122</v>
      </c>
      <c r="B33" t="str">
        <f t="shared" si="0"/>
        <v>V2_CO2 prices California</v>
      </c>
      <c r="C33" t="s">
        <v>90</v>
      </c>
      <c r="D33">
        <v>32</v>
      </c>
      <c r="E33" s="2" t="s">
        <v>17</v>
      </c>
      <c r="F33" s="2" t="s">
        <v>82</v>
      </c>
      <c r="G33" s="4">
        <v>44652</v>
      </c>
      <c r="H33" t="s">
        <v>31</v>
      </c>
      <c r="I33" s="2"/>
      <c r="K33" s="7"/>
      <c r="L33" s="11">
        <f>_xlfn.XLOOKUP(B33,'PCDS Schedule'!B:B,'PCDS Schedule'!E:E)</f>
        <v>45308</v>
      </c>
      <c r="M33" s="11">
        <f>_xlfn.XLOOKUP(B33,'PCDS Schedule'!B:B,'PCDS Schedule'!K:K)</f>
        <v>45322</v>
      </c>
      <c r="N33" s="11"/>
      <c r="O33">
        <f t="shared" si="1"/>
        <v>381</v>
      </c>
      <c r="P33" s="10">
        <f t="shared" si="2"/>
        <v>45308</v>
      </c>
      <c r="Q33">
        <f t="shared" si="3"/>
        <v>14</v>
      </c>
    </row>
    <row r="34" spans="1:17" x14ac:dyDescent="0.35">
      <c r="A34" t="s">
        <v>122</v>
      </c>
      <c r="B34" t="str">
        <f t="shared" ref="B34:B52" si="4">A34&amp;"_"&amp;C34</f>
        <v>V2_CO2 prices Washington Oregon</v>
      </c>
      <c r="C34" t="s">
        <v>91</v>
      </c>
      <c r="D34">
        <v>33</v>
      </c>
      <c r="E34" s="2"/>
      <c r="F34" s="2"/>
      <c r="G34" s="4" t="s">
        <v>92</v>
      </c>
      <c r="H34" t="s">
        <v>93</v>
      </c>
      <c r="I34" s="2"/>
      <c r="K34" s="7"/>
      <c r="L34" s="11">
        <f>_xlfn.XLOOKUP(B34,'PCDS Schedule'!B:B,'PCDS Schedule'!E:E)</f>
        <v>45308</v>
      </c>
      <c r="M34" s="11">
        <f>_xlfn.XLOOKUP(B34,'PCDS Schedule'!B:B,'PCDS Schedule'!K:K)</f>
        <v>45322</v>
      </c>
      <c r="N34" s="11"/>
      <c r="O34">
        <f t="shared" ref="O34:O52" si="5">IFERROR(_xlfn.DAYS(L34,$P$1),)</f>
        <v>381</v>
      </c>
      <c r="P34" s="10">
        <f t="shared" ref="P34:P52" si="6">$P$1+O34</f>
        <v>45308</v>
      </c>
      <c r="Q34">
        <f t="shared" ref="Q34:Q52" si="7">IFERROR(_xlfn.DAYS(M34,L34),0)</f>
        <v>14</v>
      </c>
    </row>
    <row r="35" spans="1:17" x14ac:dyDescent="0.35">
      <c r="A35" t="s">
        <v>122</v>
      </c>
      <c r="B35" t="str">
        <f t="shared" si="4"/>
        <v>V2_CO2 prices BC and Alberta</v>
      </c>
      <c r="C35" t="s">
        <v>94</v>
      </c>
      <c r="D35">
        <v>34</v>
      </c>
      <c r="E35" s="2"/>
      <c r="F35" s="2"/>
      <c r="G35" s="4"/>
      <c r="H35" t="s">
        <v>31</v>
      </c>
      <c r="I35" s="2"/>
      <c r="K35" s="7"/>
      <c r="L35" s="11">
        <f>_xlfn.XLOOKUP(B35,'PCDS Schedule'!B:B,'PCDS Schedule'!E:E)</f>
        <v>45308</v>
      </c>
      <c r="M35" s="11">
        <f>_xlfn.XLOOKUP(B35,'PCDS Schedule'!B:B,'PCDS Schedule'!K:K)</f>
        <v>45322</v>
      </c>
      <c r="N35" s="11"/>
      <c r="O35">
        <f t="shared" si="5"/>
        <v>381</v>
      </c>
      <c r="P35" s="10">
        <f t="shared" si="6"/>
        <v>45308</v>
      </c>
      <c r="Q35">
        <f t="shared" si="7"/>
        <v>14</v>
      </c>
    </row>
    <row r="36" spans="1:17" x14ac:dyDescent="0.35">
      <c r="A36" t="s">
        <v>122</v>
      </c>
      <c r="B36" t="str">
        <f t="shared" si="4"/>
        <v xml:space="preserve">V2_BC Hydro Data </v>
      </c>
      <c r="C36" t="s">
        <v>103</v>
      </c>
      <c r="D36">
        <v>49</v>
      </c>
      <c r="G36" t="s">
        <v>21</v>
      </c>
      <c r="H36" t="s">
        <v>69</v>
      </c>
      <c r="I36" t="s">
        <v>102</v>
      </c>
      <c r="K36" t="s">
        <v>72</v>
      </c>
      <c r="L36" s="11">
        <f>_xlfn.XLOOKUP(B36,'PCDS Schedule'!B:B,'PCDS Schedule'!E:E)</f>
        <v>45322</v>
      </c>
      <c r="M36" s="11">
        <f>_xlfn.XLOOKUP(B36,'PCDS Schedule'!B:B,'PCDS Schedule'!K:K)</f>
        <v>45336</v>
      </c>
      <c r="N36" s="11"/>
      <c r="O36">
        <f t="shared" si="5"/>
        <v>395</v>
      </c>
      <c r="P36" s="10">
        <f t="shared" si="6"/>
        <v>45322</v>
      </c>
      <c r="Q36">
        <f t="shared" si="7"/>
        <v>14</v>
      </c>
    </row>
    <row r="37" spans="1:17" x14ac:dyDescent="0.35">
      <c r="A37" t="s">
        <v>121</v>
      </c>
      <c r="B37" t="str">
        <f t="shared" si="4"/>
        <v>V1_Variable O&amp;M for all thermal generator types</v>
      </c>
      <c r="C37" t="s">
        <v>95</v>
      </c>
      <c r="D37">
        <v>66</v>
      </c>
      <c r="H37" t="s">
        <v>88</v>
      </c>
      <c r="L37" s="11">
        <f>_xlfn.XLOOKUP(B37,'PCDS Schedule'!B:B,'PCDS Schedule'!E:E)</f>
        <v>45322</v>
      </c>
      <c r="M37" s="11">
        <f>_xlfn.XLOOKUP(B37,'PCDS Schedule'!B:B,'PCDS Schedule'!K:K)</f>
        <v>45336</v>
      </c>
      <c r="N37" s="11"/>
      <c r="O37">
        <f t="shared" si="5"/>
        <v>395</v>
      </c>
      <c r="P37" s="10">
        <f t="shared" si="6"/>
        <v>45322</v>
      </c>
      <c r="Q37">
        <f t="shared" si="7"/>
        <v>14</v>
      </c>
    </row>
    <row r="38" spans="1:17" x14ac:dyDescent="0.35">
      <c r="A38" t="s">
        <v>121</v>
      </c>
      <c r="B38" t="str">
        <f t="shared" si="4"/>
        <v>V1_Variable O&amp;M for all Non-thermal generator types</v>
      </c>
      <c r="C38" t="s">
        <v>96</v>
      </c>
      <c r="D38">
        <v>75</v>
      </c>
      <c r="E38" t="s">
        <v>51</v>
      </c>
      <c r="G38">
        <v>44440</v>
      </c>
      <c r="H38" t="s">
        <v>31</v>
      </c>
      <c r="L38" s="11">
        <f>_xlfn.XLOOKUP(B38,'PCDS Schedule'!B:B,'PCDS Schedule'!E:E)</f>
        <v>45322</v>
      </c>
      <c r="M38" s="11">
        <f>_xlfn.XLOOKUP(B38,'PCDS Schedule'!B:B,'PCDS Schedule'!K:K)</f>
        <v>45336</v>
      </c>
      <c r="N38" s="11"/>
      <c r="O38">
        <f t="shared" si="5"/>
        <v>395</v>
      </c>
      <c r="P38" s="10">
        <f t="shared" si="6"/>
        <v>45322</v>
      </c>
      <c r="Q38">
        <f t="shared" si="7"/>
        <v>14</v>
      </c>
    </row>
    <row r="39" spans="1:17" x14ac:dyDescent="0.35">
      <c r="A39" t="s">
        <v>122</v>
      </c>
      <c r="B39" t="str">
        <f t="shared" si="4"/>
        <v>V2_Load Shapes</v>
      </c>
      <c r="C39" t="s">
        <v>63</v>
      </c>
      <c r="D39">
        <v>50</v>
      </c>
      <c r="E39" t="s">
        <v>23</v>
      </c>
      <c r="F39" t="s">
        <v>68</v>
      </c>
      <c r="G39">
        <v>44652</v>
      </c>
      <c r="H39" t="s">
        <v>37</v>
      </c>
      <c r="I39" t="s">
        <v>104</v>
      </c>
      <c r="L39" s="11">
        <f>_xlfn.XLOOKUP(B39,'PCDS Schedule'!B:B,'PCDS Schedule'!E:E)</f>
        <v>45336</v>
      </c>
      <c r="M39" s="11">
        <f>_xlfn.XLOOKUP(B39,'PCDS Schedule'!B:B,'PCDS Schedule'!K:K)</f>
        <v>45364</v>
      </c>
      <c r="N39" s="11"/>
      <c r="O39">
        <f t="shared" si="5"/>
        <v>409</v>
      </c>
      <c r="P39" s="10">
        <f t="shared" si="6"/>
        <v>45336</v>
      </c>
      <c r="Q39">
        <f t="shared" si="7"/>
        <v>28</v>
      </c>
    </row>
    <row r="40" spans="1:17" x14ac:dyDescent="0.35">
      <c r="A40" t="s">
        <v>121</v>
      </c>
      <c r="B40" t="str">
        <f t="shared" si="4"/>
        <v>V1_Dispatch price for wind, solar, and hydro (Also called oportunity cost)</v>
      </c>
      <c r="C40" t="s">
        <v>5</v>
      </c>
      <c r="D40">
        <v>76</v>
      </c>
      <c r="E40" t="s">
        <v>51</v>
      </c>
      <c r="G40">
        <v>44440</v>
      </c>
      <c r="H40" t="s">
        <v>31</v>
      </c>
      <c r="L40" s="11">
        <f>_xlfn.XLOOKUP(B40,'PCDS Schedule'!B:B,'PCDS Schedule'!E:E)</f>
        <v>45336</v>
      </c>
      <c r="M40" s="11">
        <f>_xlfn.XLOOKUP(B40,'PCDS Schedule'!B:B,'PCDS Schedule'!K:K)</f>
        <v>45350</v>
      </c>
      <c r="N40" s="11"/>
      <c r="O40">
        <f t="shared" si="5"/>
        <v>409</v>
      </c>
      <c r="P40" s="10">
        <f t="shared" si="6"/>
        <v>45336</v>
      </c>
      <c r="Q40">
        <f t="shared" si="7"/>
        <v>14</v>
      </c>
    </row>
    <row r="41" spans="1:17" x14ac:dyDescent="0.35">
      <c r="A41" t="s">
        <v>122</v>
      </c>
      <c r="B41" t="str">
        <f t="shared" si="4"/>
        <v>V2_Load-Following and Regulation reserve calculations</v>
      </c>
      <c r="C41" t="s">
        <v>6</v>
      </c>
      <c r="D41">
        <v>38</v>
      </c>
      <c r="E41" s="2" t="s">
        <v>53</v>
      </c>
      <c r="F41" s="2"/>
      <c r="G41" s="1">
        <v>44986</v>
      </c>
      <c r="I41" s="2" t="s">
        <v>53</v>
      </c>
      <c r="K41" s="7"/>
      <c r="L41" s="11">
        <f>_xlfn.XLOOKUP(B41,'PCDS Schedule'!B:B,'PCDS Schedule'!E:E)</f>
        <v>45364</v>
      </c>
      <c r="M41" s="11">
        <f>_xlfn.XLOOKUP(B41,'PCDS Schedule'!B:B,'PCDS Schedule'!K:K)</f>
        <v>45406</v>
      </c>
      <c r="N41" s="11"/>
      <c r="O41">
        <f t="shared" si="5"/>
        <v>437</v>
      </c>
      <c r="P41" s="10">
        <f t="shared" si="6"/>
        <v>45364</v>
      </c>
      <c r="Q41">
        <f t="shared" si="7"/>
        <v>42</v>
      </c>
    </row>
    <row r="42" spans="1:17" x14ac:dyDescent="0.35">
      <c r="A42" t="s">
        <v>122</v>
      </c>
      <c r="B42" t="str">
        <f t="shared" si="4"/>
        <v>V2_    Demand Response Shapes</v>
      </c>
      <c r="C42" t="s">
        <v>73</v>
      </c>
      <c r="D42">
        <v>51</v>
      </c>
      <c r="E42" t="s">
        <v>24</v>
      </c>
      <c r="G42">
        <v>44774</v>
      </c>
      <c r="H42" t="s">
        <v>38</v>
      </c>
      <c r="I42" t="s">
        <v>39</v>
      </c>
      <c r="L42" s="11">
        <f>_xlfn.XLOOKUP(B42,'PCDS Schedule'!B:B,'PCDS Schedule'!E:E)</f>
        <v>45364</v>
      </c>
      <c r="M42" s="11">
        <f>_xlfn.XLOOKUP(B42,'PCDS Schedule'!B:B,'PCDS Schedule'!K:K)</f>
        <v>45378</v>
      </c>
      <c r="N42" s="11"/>
      <c r="O42">
        <f t="shared" si="5"/>
        <v>437</v>
      </c>
      <c r="P42" s="10">
        <f t="shared" si="6"/>
        <v>45364</v>
      </c>
      <c r="Q42">
        <f t="shared" si="7"/>
        <v>14</v>
      </c>
    </row>
    <row r="43" spans="1:17" x14ac:dyDescent="0.35">
      <c r="A43" t="s">
        <v>122</v>
      </c>
      <c r="B43" t="str">
        <f t="shared" si="4"/>
        <v>V2_    Energy Efficiency</v>
      </c>
      <c r="C43" t="s">
        <v>74</v>
      </c>
      <c r="D43">
        <v>52</v>
      </c>
      <c r="E43" t="s">
        <v>41</v>
      </c>
      <c r="G43" t="s">
        <v>46</v>
      </c>
      <c r="H43" t="s">
        <v>40</v>
      </c>
      <c r="I43" t="s">
        <v>42</v>
      </c>
      <c r="L43" s="11">
        <f>_xlfn.XLOOKUP(B43,'PCDS Schedule'!B:B,'PCDS Schedule'!E:E)</f>
        <v>45364</v>
      </c>
      <c r="M43" s="11">
        <f>_xlfn.XLOOKUP(B43,'PCDS Schedule'!B:B,'PCDS Schedule'!K:K)</f>
        <v>45378</v>
      </c>
      <c r="N43" s="11"/>
      <c r="O43">
        <f t="shared" si="5"/>
        <v>437</v>
      </c>
      <c r="P43" s="10">
        <f t="shared" si="6"/>
        <v>45364</v>
      </c>
      <c r="Q43">
        <f t="shared" si="7"/>
        <v>14</v>
      </c>
    </row>
    <row r="44" spans="1:17" x14ac:dyDescent="0.35">
      <c r="A44" t="s">
        <v>122</v>
      </c>
      <c r="B44" t="str">
        <f t="shared" si="4"/>
        <v>V2_Maintenance Schedule</v>
      </c>
      <c r="C44" t="s">
        <v>48</v>
      </c>
      <c r="D44">
        <v>39</v>
      </c>
      <c r="E44" s="2" t="s">
        <v>54</v>
      </c>
      <c r="F44" s="2"/>
      <c r="G44" s="1">
        <v>44743</v>
      </c>
      <c r="H44" t="s">
        <v>31</v>
      </c>
      <c r="I44" s="2"/>
      <c r="K44" s="7"/>
      <c r="L44" s="11">
        <f>_xlfn.XLOOKUP(B44,'PCDS Schedule'!B:B,'PCDS Schedule'!E:E)</f>
        <v>45378</v>
      </c>
      <c r="M44" s="11">
        <f>_xlfn.XLOOKUP(B44,'PCDS Schedule'!B:B,'PCDS Schedule'!K:K)</f>
        <v>45392</v>
      </c>
      <c r="N44" s="11"/>
      <c r="O44">
        <f t="shared" si="5"/>
        <v>451</v>
      </c>
      <c r="P44" s="10">
        <f t="shared" si="6"/>
        <v>45378</v>
      </c>
      <c r="Q44">
        <f t="shared" si="7"/>
        <v>14</v>
      </c>
    </row>
    <row r="45" spans="1:17" x14ac:dyDescent="0.35">
      <c r="A45" t="s">
        <v>122</v>
      </c>
      <c r="B45" t="str">
        <f t="shared" si="4"/>
        <v>V2_    Electric Vehicle loads</v>
      </c>
      <c r="C45" t="s">
        <v>76</v>
      </c>
      <c r="D45">
        <v>54</v>
      </c>
      <c r="E45" t="s">
        <v>26</v>
      </c>
      <c r="G45" t="s">
        <v>46</v>
      </c>
      <c r="H45" t="s">
        <v>43</v>
      </c>
      <c r="I45" t="s">
        <v>105</v>
      </c>
      <c r="L45" s="11">
        <f>_xlfn.XLOOKUP(B45,'PCDS Schedule'!B:B,'PCDS Schedule'!E:E)</f>
        <v>45378</v>
      </c>
      <c r="M45" s="11">
        <f>_xlfn.XLOOKUP(B45,'PCDS Schedule'!B:B,'PCDS Schedule'!K:K)</f>
        <v>45392</v>
      </c>
      <c r="N45" s="11"/>
      <c r="O45">
        <f t="shared" si="5"/>
        <v>451</v>
      </c>
      <c r="P45" s="10">
        <f t="shared" si="6"/>
        <v>45378</v>
      </c>
      <c r="Q45">
        <f t="shared" si="7"/>
        <v>14</v>
      </c>
    </row>
    <row r="46" spans="1:17" x14ac:dyDescent="0.35">
      <c r="A46" t="s">
        <v>122</v>
      </c>
      <c r="B46" t="str">
        <f t="shared" si="4"/>
        <v>V2_    Electrification Loads</v>
      </c>
      <c r="C46" t="s">
        <v>77</v>
      </c>
      <c r="D46">
        <v>55</v>
      </c>
      <c r="E46" t="s">
        <v>26</v>
      </c>
      <c r="G46" t="s">
        <v>46</v>
      </c>
      <c r="H46" t="s">
        <v>43</v>
      </c>
      <c r="I46" t="s">
        <v>106</v>
      </c>
      <c r="L46" s="11">
        <f>_xlfn.XLOOKUP(B46,'PCDS Schedule'!B:B,'PCDS Schedule'!E:E)</f>
        <v>45378</v>
      </c>
      <c r="M46" s="11">
        <f>_xlfn.XLOOKUP(B46,'PCDS Schedule'!B:B,'PCDS Schedule'!K:K)</f>
        <v>45392</v>
      </c>
      <c r="N46" s="11"/>
      <c r="O46">
        <f t="shared" si="5"/>
        <v>451</v>
      </c>
      <c r="P46" s="10">
        <f t="shared" si="6"/>
        <v>45378</v>
      </c>
      <c r="Q46">
        <f t="shared" si="7"/>
        <v>14</v>
      </c>
    </row>
    <row r="47" spans="1:17" x14ac:dyDescent="0.35">
      <c r="A47" t="s">
        <v>122</v>
      </c>
      <c r="B47" t="str">
        <f t="shared" si="4"/>
        <v xml:space="preserve">V2_    BTM PV </v>
      </c>
      <c r="C47" t="s">
        <v>78</v>
      </c>
      <c r="D47">
        <v>56</v>
      </c>
      <c r="H47" t="s">
        <v>43</v>
      </c>
      <c r="I47" t="s">
        <v>107</v>
      </c>
      <c r="L47" s="11">
        <f>_xlfn.XLOOKUP(B47,'PCDS Schedule'!B:B,'PCDS Schedule'!E:E)</f>
        <v>45378</v>
      </c>
      <c r="M47" s="11">
        <f>_xlfn.XLOOKUP(B47,'PCDS Schedule'!B:B,'PCDS Schedule'!K:K)</f>
        <v>45392</v>
      </c>
      <c r="N47" s="11"/>
      <c r="O47">
        <f t="shared" si="5"/>
        <v>451</v>
      </c>
      <c r="P47" s="10">
        <f t="shared" si="6"/>
        <v>45378</v>
      </c>
      <c r="Q47">
        <f t="shared" si="7"/>
        <v>14</v>
      </c>
    </row>
    <row r="48" spans="1:17" x14ac:dyDescent="0.35">
      <c r="A48" t="s">
        <v>122</v>
      </c>
      <c r="B48" t="str">
        <f t="shared" si="4"/>
        <v>V2_    BTM Storage</v>
      </c>
      <c r="C48" t="s">
        <v>79</v>
      </c>
      <c r="D48">
        <v>57</v>
      </c>
      <c r="H48" t="s">
        <v>43</v>
      </c>
      <c r="I48" t="s">
        <v>107</v>
      </c>
      <c r="L48" s="11">
        <f>_xlfn.XLOOKUP(B48,'PCDS Schedule'!B:B,'PCDS Schedule'!E:E)</f>
        <v>45378</v>
      </c>
      <c r="M48" s="11">
        <f>_xlfn.XLOOKUP(B48,'PCDS Schedule'!B:B,'PCDS Schedule'!K:K)</f>
        <v>45392</v>
      </c>
      <c r="N48" s="11"/>
      <c r="O48">
        <f t="shared" si="5"/>
        <v>451</v>
      </c>
      <c r="P48" s="10">
        <f t="shared" si="6"/>
        <v>45378</v>
      </c>
      <c r="Q48">
        <f t="shared" si="7"/>
        <v>14</v>
      </c>
    </row>
    <row r="49" spans="1:17" x14ac:dyDescent="0.35">
      <c r="A49" t="s">
        <v>121</v>
      </c>
      <c r="B49" t="str">
        <f t="shared" si="4"/>
        <v>V1_Maintenance Schedule</v>
      </c>
      <c r="C49" t="s">
        <v>48</v>
      </c>
      <c r="D49">
        <v>79</v>
      </c>
      <c r="E49" t="s">
        <v>54</v>
      </c>
      <c r="G49">
        <v>44743</v>
      </c>
      <c r="H49" t="s">
        <v>31</v>
      </c>
      <c r="L49" s="11">
        <f>_xlfn.XLOOKUP(B49,'PCDS Schedule'!B:B,'PCDS Schedule'!E:E)</f>
        <v>45378</v>
      </c>
      <c r="M49" s="11">
        <f>_xlfn.XLOOKUP(B49,'PCDS Schedule'!B:B,'PCDS Schedule'!K:K)</f>
        <v>45392</v>
      </c>
      <c r="N49" s="11"/>
      <c r="O49">
        <f t="shared" si="5"/>
        <v>451</v>
      </c>
      <c r="P49" s="10">
        <f t="shared" si="6"/>
        <v>45378</v>
      </c>
      <c r="Q49">
        <f t="shared" si="7"/>
        <v>14</v>
      </c>
    </row>
    <row r="50" spans="1:17" x14ac:dyDescent="0.35">
      <c r="A50" t="s">
        <v>122</v>
      </c>
      <c r="B50" t="str">
        <f t="shared" si="4"/>
        <v>V2_Hourly Wind Shapes</v>
      </c>
      <c r="C50" t="s">
        <v>65</v>
      </c>
      <c r="D50">
        <v>58</v>
      </c>
      <c r="E50" t="s">
        <v>27</v>
      </c>
      <c r="G50">
        <v>44682</v>
      </c>
      <c r="H50" t="s">
        <v>44</v>
      </c>
      <c r="I50" t="s">
        <v>108</v>
      </c>
      <c r="J50" t="s">
        <v>109</v>
      </c>
      <c r="K50" t="s">
        <v>80</v>
      </c>
      <c r="L50" s="11">
        <f>_xlfn.XLOOKUP(B50,'PCDS Schedule'!B:B,'PCDS Schedule'!E:E)</f>
        <v>45392</v>
      </c>
      <c r="M50" s="11">
        <f>_xlfn.XLOOKUP(B50,'PCDS Schedule'!B:B,'PCDS Schedule'!K:K)</f>
        <v>45406</v>
      </c>
      <c r="N50" s="11"/>
      <c r="O50">
        <f t="shared" si="5"/>
        <v>465</v>
      </c>
      <c r="P50" s="10">
        <f t="shared" si="6"/>
        <v>45392</v>
      </c>
      <c r="Q50">
        <f t="shared" si="7"/>
        <v>14</v>
      </c>
    </row>
    <row r="51" spans="1:17" x14ac:dyDescent="0.35">
      <c r="A51" t="s">
        <v>122</v>
      </c>
      <c r="B51" t="str">
        <f t="shared" si="4"/>
        <v>V2_Hourly Utility Scale Solar shapes</v>
      </c>
      <c r="C51" t="s">
        <v>66</v>
      </c>
      <c r="D51">
        <v>59</v>
      </c>
      <c r="E51" t="s">
        <v>27</v>
      </c>
      <c r="G51">
        <v>44682</v>
      </c>
      <c r="H51" t="s">
        <v>45</v>
      </c>
      <c r="I51" t="s">
        <v>111</v>
      </c>
      <c r="L51" s="11">
        <f>_xlfn.XLOOKUP(B51,'PCDS Schedule'!B:B,'PCDS Schedule'!E:E)</f>
        <v>45392</v>
      </c>
      <c r="M51" s="11">
        <f>_xlfn.XLOOKUP(B51,'PCDS Schedule'!B:B,'PCDS Schedule'!K:K)</f>
        <v>45406</v>
      </c>
      <c r="N51" s="11"/>
      <c r="O51">
        <f t="shared" si="5"/>
        <v>465</v>
      </c>
      <c r="P51" s="10">
        <f t="shared" si="6"/>
        <v>45392</v>
      </c>
      <c r="Q51">
        <f t="shared" si="7"/>
        <v>14</v>
      </c>
    </row>
    <row r="52" spans="1:17" x14ac:dyDescent="0.35">
      <c r="A52" t="s">
        <v>122</v>
      </c>
      <c r="B52" t="str">
        <f t="shared" si="4"/>
        <v>V2_BTM PV Shapes and modeling methodology</v>
      </c>
      <c r="C52" t="s">
        <v>67</v>
      </c>
      <c r="D52">
        <v>60</v>
      </c>
      <c r="E52" t="s">
        <v>27</v>
      </c>
      <c r="G52">
        <v>44682</v>
      </c>
      <c r="H52" t="s">
        <v>81</v>
      </c>
      <c r="I52" t="s">
        <v>99</v>
      </c>
      <c r="L52" s="11">
        <f>_xlfn.XLOOKUP(B52,'PCDS Schedule'!B:B,'PCDS Schedule'!E:E)</f>
        <v>45392</v>
      </c>
      <c r="M52" s="11">
        <f>_xlfn.XLOOKUP(B52,'PCDS Schedule'!B:B,'PCDS Schedule'!K:K)</f>
        <v>45406</v>
      </c>
      <c r="N52" s="11"/>
      <c r="O52">
        <f t="shared" si="5"/>
        <v>465</v>
      </c>
      <c r="P52" s="10">
        <f t="shared" si="6"/>
        <v>45392</v>
      </c>
      <c r="Q52">
        <f t="shared" si="7"/>
        <v>14</v>
      </c>
    </row>
    <row r="53" spans="1:17" x14ac:dyDescent="0.35">
      <c r="E53" s="2"/>
      <c r="F53" s="2"/>
      <c r="G53" s="1"/>
      <c r="I53" s="2"/>
      <c r="K53" s="7"/>
      <c r="L53" s="11"/>
      <c r="M53" s="11"/>
      <c r="N53" s="11"/>
      <c r="P53" s="10"/>
    </row>
    <row r="54" spans="1:17" x14ac:dyDescent="0.35">
      <c r="E54" s="2"/>
      <c r="F54" s="2"/>
      <c r="G54" s="4"/>
      <c r="K54" s="7"/>
      <c r="L54" s="11"/>
      <c r="M54" s="11"/>
      <c r="N54" s="11"/>
      <c r="P54" s="10"/>
    </row>
    <row r="55" spans="1:17" x14ac:dyDescent="0.35">
      <c r="E55" s="2"/>
      <c r="F55" s="2"/>
      <c r="G55" s="1"/>
      <c r="I55" s="2"/>
      <c r="K55" s="7"/>
      <c r="L55" s="11"/>
      <c r="M55" s="11"/>
      <c r="N55" s="11"/>
      <c r="P55" s="10"/>
    </row>
    <row r="56" spans="1:17" x14ac:dyDescent="0.35">
      <c r="E56" s="2"/>
      <c r="F56" s="2"/>
      <c r="G56" s="1"/>
      <c r="I56" s="2"/>
      <c r="K56" s="7"/>
      <c r="L56" s="11"/>
      <c r="M56" s="11"/>
      <c r="N56" s="11"/>
      <c r="P56" s="10"/>
    </row>
    <row r="57" spans="1:17" x14ac:dyDescent="0.35">
      <c r="E57" s="2"/>
      <c r="F57" s="2"/>
      <c r="G57" s="4"/>
      <c r="I57" s="2"/>
      <c r="K57" s="7"/>
      <c r="L57" s="11"/>
      <c r="M57" s="11"/>
      <c r="N57" s="11"/>
      <c r="P57" s="10"/>
    </row>
    <row r="58" spans="1:17" x14ac:dyDescent="0.35">
      <c r="E58" s="2"/>
      <c r="F58" s="2"/>
      <c r="G58" s="4"/>
      <c r="I58" s="2"/>
      <c r="K58" s="7"/>
      <c r="L58" s="11"/>
      <c r="M58" s="11"/>
      <c r="N58" s="11"/>
      <c r="P58" s="10"/>
    </row>
    <row r="59" spans="1:17" x14ac:dyDescent="0.35">
      <c r="L59" s="11"/>
      <c r="M59" s="11"/>
      <c r="N59" s="11"/>
      <c r="P59" s="10"/>
    </row>
    <row r="60" spans="1:17" x14ac:dyDescent="0.35">
      <c r="L60" s="11"/>
      <c r="M60" s="11"/>
      <c r="N60" s="11"/>
      <c r="P60" s="10"/>
    </row>
    <row r="61" spans="1:17" x14ac:dyDescent="0.35">
      <c r="L61" s="11"/>
      <c r="M61" s="11"/>
      <c r="N61" s="11"/>
      <c r="P61" s="10"/>
    </row>
    <row r="62" spans="1:17" x14ac:dyDescent="0.35">
      <c r="L62" s="11"/>
      <c r="M62" s="11"/>
      <c r="N62" s="11"/>
      <c r="P62" s="10"/>
    </row>
    <row r="63" spans="1:17" x14ac:dyDescent="0.35">
      <c r="L63" s="11"/>
      <c r="M63" s="11"/>
      <c r="N63" s="11"/>
      <c r="P63" s="10"/>
    </row>
    <row r="64" spans="1:17" x14ac:dyDescent="0.35">
      <c r="L64" s="11"/>
      <c r="M64" s="11"/>
      <c r="N64" s="11"/>
      <c r="P64" s="10"/>
    </row>
    <row r="65" spans="12:16" x14ac:dyDescent="0.35">
      <c r="L65" s="11"/>
      <c r="M65" s="11"/>
      <c r="N65" s="11"/>
      <c r="P65" s="10"/>
    </row>
    <row r="66" spans="12:16" x14ac:dyDescent="0.35">
      <c r="L66" s="11"/>
      <c r="M66" s="11"/>
      <c r="N66" s="11"/>
      <c r="P66" s="10"/>
    </row>
    <row r="67" spans="12:16" x14ac:dyDescent="0.35">
      <c r="L67" s="11"/>
      <c r="M67" s="11"/>
      <c r="N67" s="11"/>
      <c r="P67" s="10"/>
    </row>
    <row r="68" spans="12:16" x14ac:dyDescent="0.35">
      <c r="L68" s="11"/>
      <c r="M68" s="11"/>
      <c r="N68" s="11"/>
      <c r="P68" s="10"/>
    </row>
    <row r="69" spans="12:16" x14ac:dyDescent="0.35">
      <c r="L69" s="11"/>
      <c r="M69" s="11"/>
      <c r="N69" s="11"/>
      <c r="P69" s="10"/>
    </row>
    <row r="70" spans="12:16" x14ac:dyDescent="0.35">
      <c r="L70" s="11"/>
      <c r="M70" s="11"/>
      <c r="N70" s="11"/>
      <c r="P70" s="10"/>
    </row>
    <row r="71" spans="12:16" x14ac:dyDescent="0.35">
      <c r="L71" s="11"/>
      <c r="M71" s="11"/>
      <c r="N71" s="11"/>
      <c r="P71" s="10"/>
    </row>
    <row r="72" spans="12:16" x14ac:dyDescent="0.35">
      <c r="L72" s="11"/>
      <c r="M72" s="11"/>
      <c r="N72" s="11"/>
      <c r="P72" s="10"/>
    </row>
    <row r="73" spans="12:16" x14ac:dyDescent="0.35">
      <c r="L73" s="11"/>
      <c r="M73" s="11"/>
      <c r="N73" s="11"/>
      <c r="P73" s="10"/>
    </row>
    <row r="74" spans="12:16" x14ac:dyDescent="0.35">
      <c r="L74" s="11"/>
      <c r="M74" s="11"/>
      <c r="N74" s="11"/>
      <c r="P74" s="10"/>
    </row>
    <row r="75" spans="12:16" x14ac:dyDescent="0.35">
      <c r="L75" s="11"/>
      <c r="M75" s="11"/>
      <c r="N75" s="11"/>
      <c r="P75" s="10"/>
    </row>
    <row r="76" spans="12:16" x14ac:dyDescent="0.35">
      <c r="L76" s="11"/>
      <c r="M76" s="11"/>
      <c r="N76" s="11"/>
      <c r="P76" s="10"/>
    </row>
    <row r="77" spans="12:16" x14ac:dyDescent="0.35">
      <c r="L77" s="11"/>
      <c r="M77" s="11"/>
      <c r="N77" s="11"/>
      <c r="P77" s="10"/>
    </row>
    <row r="78" spans="12:16" x14ac:dyDescent="0.35">
      <c r="L78" s="11"/>
      <c r="M78" s="11"/>
      <c r="N78" s="11"/>
      <c r="P78" s="10"/>
    </row>
    <row r="79" spans="12:16" x14ac:dyDescent="0.35">
      <c r="L79" s="11"/>
      <c r="M79" s="11"/>
      <c r="N79" s="11"/>
      <c r="P79" s="10"/>
    </row>
    <row r="80" spans="12:16" x14ac:dyDescent="0.35">
      <c r="L80" s="11"/>
      <c r="M80" s="11"/>
      <c r="N80" s="11"/>
      <c r="P80" s="10"/>
    </row>
    <row r="81" spans="12:16" x14ac:dyDescent="0.35">
      <c r="L81" s="11"/>
      <c r="M81" s="11"/>
      <c r="N81" s="11"/>
      <c r="P81" s="10"/>
    </row>
  </sheetData>
  <autoFilter ref="A1:Z1" xr:uid="{C22DF04B-C5A3-4A90-A6EF-02C9C08D3938}"/>
  <dataConsolidate/>
  <pageMargins left="0.7" right="0.7" top="0.75" bottom="0.75" header="0.3" footer="0.3"/>
  <pageSetup orientation="portrait" r:id="rId1"/>
  <headerFooter>
    <oddHeader>&amp;C&amp;"Calibri"&amp;10&amp;K000000 &lt;Public&gt;&amp;1#_x000D_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01BE-9D0D-4FB7-A7FC-3A5CC9E535C5}">
  <dimension ref="A1:Z82"/>
  <sheetViews>
    <sheetView zoomScale="85" zoomScaleNormal="85" workbookViewId="0">
      <selection activeCell="K8" sqref="K8:K9"/>
    </sheetView>
  </sheetViews>
  <sheetFormatPr defaultRowHeight="15.6" x14ac:dyDescent="0.35"/>
  <cols>
    <col min="1" max="1" width="9.6640625" customWidth="1"/>
    <col min="2" max="2" width="40.33203125" customWidth="1"/>
    <col min="3" max="3" width="13.77734375" bestFit="1" customWidth="1"/>
    <col min="4" max="4" width="13.77734375" customWidth="1"/>
    <col min="5" max="5" width="27.44140625" bestFit="1" customWidth="1"/>
    <col min="6" max="10" width="27.44140625" hidden="1" customWidth="1"/>
    <col min="11" max="11" width="18.77734375" bestFit="1" customWidth="1"/>
    <col min="12" max="13" width="18.77734375" hidden="1" customWidth="1"/>
    <col min="14" max="14" width="16.77734375" hidden="1" customWidth="1"/>
    <col min="15" max="15" width="44.21875" bestFit="1" customWidth="1"/>
    <col min="16" max="16" width="51.109375" bestFit="1" customWidth="1"/>
    <col min="17" max="17" width="15.21875" bestFit="1" customWidth="1"/>
    <col min="18" max="18" width="24.109375" bestFit="1" customWidth="1"/>
    <col min="19" max="19" width="15.77734375" customWidth="1"/>
    <col min="20" max="20" width="20.88671875" bestFit="1" customWidth="1"/>
    <col min="21" max="21" width="20.109375" bestFit="1" customWidth="1"/>
    <col min="24" max="24" width="10.109375" bestFit="1" customWidth="1"/>
    <col min="26" max="26" width="16.44140625" bestFit="1" customWidth="1"/>
  </cols>
  <sheetData>
    <row r="1" spans="1:26" x14ac:dyDescent="0.35">
      <c r="A1" s="12" t="s">
        <v>177</v>
      </c>
      <c r="B1" s="12" t="s">
        <v>178</v>
      </c>
      <c r="C1" s="12" t="s">
        <v>141</v>
      </c>
      <c r="D1" s="12" t="s">
        <v>138</v>
      </c>
      <c r="E1" s="12" t="s">
        <v>134</v>
      </c>
      <c r="F1" s="12" t="s">
        <v>150</v>
      </c>
      <c r="G1" s="12" t="s">
        <v>158</v>
      </c>
      <c r="H1" s="12" t="s">
        <v>162</v>
      </c>
      <c r="I1" s="12" t="s">
        <v>159</v>
      </c>
      <c r="J1" s="12" t="s">
        <v>161</v>
      </c>
      <c r="K1" s="12" t="s">
        <v>133</v>
      </c>
      <c r="L1" s="12" t="s">
        <v>149</v>
      </c>
      <c r="M1" s="12"/>
      <c r="N1" s="12"/>
      <c r="O1" s="12" t="s">
        <v>116</v>
      </c>
      <c r="P1" s="12" t="s">
        <v>117</v>
      </c>
      <c r="Q1" s="12" t="s">
        <v>124</v>
      </c>
      <c r="R1" s="12" t="s">
        <v>125</v>
      </c>
      <c r="S1" s="12"/>
      <c r="T1" s="12"/>
      <c r="U1" s="12"/>
      <c r="X1" s="10" t="s">
        <v>137</v>
      </c>
      <c r="Y1" t="s">
        <v>135</v>
      </c>
      <c r="Z1" t="s">
        <v>136</v>
      </c>
    </row>
    <row r="2" spans="1:26" x14ac:dyDescent="0.35">
      <c r="A2" t="s">
        <v>121</v>
      </c>
      <c r="B2" t="str">
        <f t="shared" ref="B2:B33" si="0">A2&amp;"_"&amp;O2</f>
        <v xml:space="preserve">V1_BC Hydro Data </v>
      </c>
      <c r="C2">
        <f t="shared" ref="C2:C33" si="1">Y2/7</f>
        <v>2</v>
      </c>
      <c r="D2">
        <v>9</v>
      </c>
      <c r="E2" s="10">
        <v>45070</v>
      </c>
      <c r="F2" s="10" t="str">
        <f>E2&amp;"_"&amp;COUNTIF($E$2:E2,E2)</f>
        <v>45070_1</v>
      </c>
      <c r="G2" s="10"/>
      <c r="H2" s="10" t="str">
        <f>G2&amp;"_"&amp;COUNTIF($G$2:G2,G2)</f>
        <v>_0</v>
      </c>
      <c r="I2" s="10"/>
      <c r="J2" s="10" t="str">
        <f>I2&amp;"_"&amp;COUNTIF($I$2:I2,I2)</f>
        <v>_0</v>
      </c>
      <c r="K2" s="10">
        <v>45084</v>
      </c>
      <c r="L2" s="10" t="str">
        <f>K2&amp;"_"&amp;COUNTIF($K$2:K2,K2)</f>
        <v>45084_1</v>
      </c>
      <c r="M2" s="10">
        <f t="shared" ref="M2:M7" si="2">E2+14</f>
        <v>45084</v>
      </c>
      <c r="N2" s="10">
        <f t="shared" ref="N2:N7" si="3">K2+14</f>
        <v>45098</v>
      </c>
      <c r="O2" s="13" t="s">
        <v>103</v>
      </c>
      <c r="P2" s="13" t="s">
        <v>128</v>
      </c>
      <c r="Q2" t="s">
        <v>123</v>
      </c>
      <c r="R2" t="s">
        <v>123</v>
      </c>
      <c r="V2" s="10">
        <v>44935</v>
      </c>
      <c r="W2">
        <f t="shared" ref="W2:W33" si="4">_xlfn.DAYS(E2,V2)</f>
        <v>135</v>
      </c>
      <c r="X2" s="10">
        <f t="shared" ref="X2:X33" si="5">W2+V2</f>
        <v>45070</v>
      </c>
      <c r="Y2">
        <f t="shared" ref="Y2:Y33" si="6">_xlfn.DAYS(K2,E2)</f>
        <v>14</v>
      </c>
      <c r="Z2" s="10">
        <f t="shared" ref="Z2:Z33" si="7">Y2+X2</f>
        <v>45084</v>
      </c>
    </row>
    <row r="3" spans="1:26" x14ac:dyDescent="0.35">
      <c r="A3" t="s">
        <v>121</v>
      </c>
      <c r="B3" t="str">
        <f t="shared" si="0"/>
        <v>V1_Load Shapes</v>
      </c>
      <c r="C3">
        <f t="shared" si="1"/>
        <v>5</v>
      </c>
      <c r="D3">
        <v>10</v>
      </c>
      <c r="E3" s="10">
        <v>45084</v>
      </c>
      <c r="F3" s="10" t="str">
        <f>E3&amp;"_"&amp;COUNTIF($E$2:E3,E3)</f>
        <v>45084_1</v>
      </c>
      <c r="G3" s="10">
        <f>E3+14</f>
        <v>45098</v>
      </c>
      <c r="H3" s="10" t="str">
        <f>G3&amp;"_"&amp;COUNTIF($G$2:G3,G3)</f>
        <v>45098_1</v>
      </c>
      <c r="I3" s="10"/>
      <c r="J3" s="10" t="str">
        <f>I3&amp;"_"&amp;COUNTIF($I$2:I3,I3)</f>
        <v>_0</v>
      </c>
      <c r="K3" s="10">
        <v>45119</v>
      </c>
      <c r="L3" s="10" t="str">
        <f>K3&amp;"_"&amp;COUNTIF($K$2:K3,K3)</f>
        <v>45119_1</v>
      </c>
      <c r="M3" s="10">
        <f t="shared" si="2"/>
        <v>45098</v>
      </c>
      <c r="N3" s="10">
        <f t="shared" si="3"/>
        <v>45133</v>
      </c>
      <c r="O3" s="13" t="s">
        <v>63</v>
      </c>
      <c r="P3" s="13" t="s">
        <v>31</v>
      </c>
      <c r="Q3" t="s">
        <v>123</v>
      </c>
      <c r="R3" t="s">
        <v>123</v>
      </c>
      <c r="V3" s="10">
        <v>44936</v>
      </c>
      <c r="W3">
        <f t="shared" si="4"/>
        <v>148</v>
      </c>
      <c r="X3" s="10">
        <f t="shared" si="5"/>
        <v>45084</v>
      </c>
      <c r="Y3">
        <f t="shared" si="6"/>
        <v>35</v>
      </c>
      <c r="Z3" s="10">
        <f t="shared" si="7"/>
        <v>45119</v>
      </c>
    </row>
    <row r="4" spans="1:26" x14ac:dyDescent="0.35">
      <c r="A4" t="s">
        <v>121</v>
      </c>
      <c r="B4" t="str">
        <f t="shared" si="0"/>
        <v>V1_    Demand Response Shapes</v>
      </c>
      <c r="C4">
        <f t="shared" si="1"/>
        <v>1</v>
      </c>
      <c r="D4">
        <v>11</v>
      </c>
      <c r="E4" s="10">
        <v>45119</v>
      </c>
      <c r="F4" s="10" t="str">
        <f>E4&amp;"_"&amp;COUNTIF($E$2:E4,E4)</f>
        <v>45119_1</v>
      </c>
      <c r="G4" s="10"/>
      <c r="H4" s="10" t="str">
        <f>G4&amp;"_"&amp;COUNTIF($G$2:G4,G4)</f>
        <v>_0</v>
      </c>
      <c r="I4" s="10"/>
      <c r="J4" s="10" t="str">
        <f>I4&amp;"_"&amp;COUNTIF($I$2:I4,I4)</f>
        <v>_0</v>
      </c>
      <c r="K4" s="10">
        <v>45126</v>
      </c>
      <c r="L4" s="10" t="str">
        <f>K4&amp;"_"&amp;COUNTIF($K$2:K4,K4)</f>
        <v>45126_1</v>
      </c>
      <c r="M4" s="10">
        <f t="shared" si="2"/>
        <v>45133</v>
      </c>
      <c r="N4" s="10">
        <f t="shared" si="3"/>
        <v>45140</v>
      </c>
      <c r="O4" s="13" t="s">
        <v>73</v>
      </c>
      <c r="P4" s="13"/>
      <c r="Q4" t="s">
        <v>123</v>
      </c>
      <c r="R4" t="s">
        <v>123</v>
      </c>
      <c r="V4" s="10">
        <v>44937</v>
      </c>
      <c r="W4">
        <f t="shared" si="4"/>
        <v>182</v>
      </c>
      <c r="X4" s="10">
        <f t="shared" si="5"/>
        <v>45119</v>
      </c>
      <c r="Y4">
        <f t="shared" si="6"/>
        <v>7</v>
      </c>
      <c r="Z4" s="10">
        <f t="shared" si="7"/>
        <v>45126</v>
      </c>
    </row>
    <row r="5" spans="1:26" x14ac:dyDescent="0.35">
      <c r="A5" t="s">
        <v>121</v>
      </c>
      <c r="B5" t="str">
        <f t="shared" si="0"/>
        <v>V1_    Energy Efficiency</v>
      </c>
      <c r="C5">
        <f t="shared" si="1"/>
        <v>1</v>
      </c>
      <c r="D5">
        <v>12</v>
      </c>
      <c r="E5" s="10">
        <v>45119</v>
      </c>
      <c r="F5" s="10" t="str">
        <f>E5&amp;"_"&amp;COUNTIF($E$2:E5,E5)</f>
        <v>45119_2</v>
      </c>
      <c r="G5" s="10"/>
      <c r="H5" s="10" t="str">
        <f>G5&amp;"_"&amp;COUNTIF($G$2:G5,G5)</f>
        <v>_0</v>
      </c>
      <c r="I5" s="10"/>
      <c r="J5" s="10" t="str">
        <f>I5&amp;"_"&amp;COUNTIF($I$2:I5,I5)</f>
        <v>_0</v>
      </c>
      <c r="K5" s="10">
        <v>45126</v>
      </c>
      <c r="L5" s="10" t="str">
        <f>K5&amp;"_"&amp;COUNTIF($K$2:K5,K5)</f>
        <v>45126_2</v>
      </c>
      <c r="M5" s="10">
        <f t="shared" si="2"/>
        <v>45133</v>
      </c>
      <c r="N5" s="10">
        <f t="shared" si="3"/>
        <v>45140</v>
      </c>
      <c r="O5" s="13" t="s">
        <v>74</v>
      </c>
      <c r="P5" s="13"/>
      <c r="Q5" t="s">
        <v>123</v>
      </c>
      <c r="R5" t="s">
        <v>123</v>
      </c>
      <c r="V5" s="10">
        <v>44938</v>
      </c>
      <c r="W5">
        <f t="shared" si="4"/>
        <v>181</v>
      </c>
      <c r="X5" s="10">
        <f t="shared" si="5"/>
        <v>45119</v>
      </c>
      <c r="Y5">
        <f t="shared" si="6"/>
        <v>7</v>
      </c>
      <c r="Z5" s="10">
        <f t="shared" si="7"/>
        <v>45126</v>
      </c>
    </row>
    <row r="6" spans="1:26" x14ac:dyDescent="0.35">
      <c r="A6" t="s">
        <v>121</v>
      </c>
      <c r="B6" t="str">
        <f t="shared" si="0"/>
        <v>V1_    Electric Vehicle loads</v>
      </c>
      <c r="C6">
        <f t="shared" si="1"/>
        <v>1</v>
      </c>
      <c r="D6">
        <v>14</v>
      </c>
      <c r="E6" s="10">
        <v>45119</v>
      </c>
      <c r="F6" s="10" t="str">
        <f>E6&amp;"_"&amp;COUNTIF($E$2:E6,E6)</f>
        <v>45119_3</v>
      </c>
      <c r="G6" s="10"/>
      <c r="H6" s="10" t="str">
        <f>G6&amp;"_"&amp;COUNTIF($G$2:G6,G6)</f>
        <v>_0</v>
      </c>
      <c r="I6" s="10"/>
      <c r="J6" s="10" t="str">
        <f>I6&amp;"_"&amp;COUNTIF($I$2:I6,I6)</f>
        <v>_0</v>
      </c>
      <c r="K6" s="10">
        <v>45126</v>
      </c>
      <c r="L6" s="10" t="str">
        <f>K6&amp;"_"&amp;COUNTIF($K$2:K6,K6)</f>
        <v>45126_3</v>
      </c>
      <c r="M6" s="10">
        <f t="shared" si="2"/>
        <v>45133</v>
      </c>
      <c r="N6" s="10">
        <f t="shared" si="3"/>
        <v>45140</v>
      </c>
      <c r="O6" s="13" t="s">
        <v>76</v>
      </c>
      <c r="P6" s="13"/>
      <c r="Q6" t="s">
        <v>123</v>
      </c>
      <c r="R6" t="s">
        <v>123</v>
      </c>
      <c r="V6" s="10">
        <v>44940</v>
      </c>
      <c r="W6">
        <f t="shared" si="4"/>
        <v>179</v>
      </c>
      <c r="X6" s="10">
        <f t="shared" si="5"/>
        <v>45119</v>
      </c>
      <c r="Y6">
        <f t="shared" si="6"/>
        <v>7</v>
      </c>
      <c r="Z6" s="10">
        <f t="shared" si="7"/>
        <v>45126</v>
      </c>
    </row>
    <row r="7" spans="1:26" x14ac:dyDescent="0.35">
      <c r="A7" t="s">
        <v>121</v>
      </c>
      <c r="B7" t="str">
        <f t="shared" si="0"/>
        <v>V1_    Electrification Loads</v>
      </c>
      <c r="C7">
        <f t="shared" si="1"/>
        <v>1</v>
      </c>
      <c r="D7">
        <v>15</v>
      </c>
      <c r="E7" s="10">
        <v>45119</v>
      </c>
      <c r="F7" s="10" t="str">
        <f>E7&amp;"_"&amp;COUNTIF($E$2:E7,E7)</f>
        <v>45119_4</v>
      </c>
      <c r="G7" s="10"/>
      <c r="H7" s="10" t="str">
        <f>G7&amp;"_"&amp;COUNTIF($G$2:G7,G7)</f>
        <v>_0</v>
      </c>
      <c r="I7" s="10"/>
      <c r="J7" s="10" t="str">
        <f>I7&amp;"_"&amp;COUNTIF($I$2:I7,I7)</f>
        <v>_0</v>
      </c>
      <c r="K7" s="10">
        <v>45126</v>
      </c>
      <c r="L7" s="10" t="str">
        <f>K7&amp;"_"&amp;COUNTIF($K$2:K7,K7)</f>
        <v>45126_4</v>
      </c>
      <c r="M7" s="10">
        <f t="shared" si="2"/>
        <v>45133</v>
      </c>
      <c r="N7" s="10">
        <f t="shared" si="3"/>
        <v>45140</v>
      </c>
      <c r="O7" s="13" t="s">
        <v>77</v>
      </c>
      <c r="P7" s="13"/>
      <c r="Q7" t="s">
        <v>123</v>
      </c>
      <c r="R7" t="s">
        <v>123</v>
      </c>
      <c r="V7" s="10">
        <v>44941</v>
      </c>
      <c r="W7">
        <f t="shared" si="4"/>
        <v>178</v>
      </c>
      <c r="X7" s="10">
        <f t="shared" si="5"/>
        <v>45119</v>
      </c>
      <c r="Y7">
        <f t="shared" si="6"/>
        <v>7</v>
      </c>
      <c r="Z7" s="10">
        <f t="shared" si="7"/>
        <v>45126</v>
      </c>
    </row>
    <row r="8" spans="1:26" x14ac:dyDescent="0.35">
      <c r="A8" t="s">
        <v>121</v>
      </c>
      <c r="B8" t="str">
        <f t="shared" si="0"/>
        <v>V1_Transmission Contingencies</v>
      </c>
      <c r="C8">
        <f t="shared" si="1"/>
        <v>2</v>
      </c>
      <c r="D8">
        <v>5</v>
      </c>
      <c r="E8" s="10">
        <v>45126</v>
      </c>
      <c r="F8" s="10" t="str">
        <f>E8&amp;"_"&amp;COUNTIF($E$2:E8,E8)</f>
        <v>45126_1</v>
      </c>
      <c r="G8" s="10"/>
      <c r="H8" s="10" t="str">
        <f>G8&amp;"_"&amp;COUNTIF($G$2:G8,G8)</f>
        <v>_0</v>
      </c>
      <c r="I8" s="10"/>
      <c r="J8" s="10" t="str">
        <f>I8&amp;"_"&amp;COUNTIF($I$2:I8,I8)</f>
        <v>_0</v>
      </c>
      <c r="K8" s="10">
        <v>45140</v>
      </c>
      <c r="L8" s="10" t="str">
        <f>K8&amp;"_"&amp;COUNTIF($K$2:K8,K8)</f>
        <v>45140_1</v>
      </c>
      <c r="M8" s="10">
        <f t="shared" ref="M8:M52" si="8">E8-14</f>
        <v>45112</v>
      </c>
      <c r="N8" s="10">
        <f t="shared" ref="N8:N52" si="9">K8-14</f>
        <v>45126</v>
      </c>
      <c r="O8" s="13" t="s">
        <v>33</v>
      </c>
      <c r="P8" s="13" t="s">
        <v>120</v>
      </c>
      <c r="Q8" t="s">
        <v>123</v>
      </c>
      <c r="V8" s="10">
        <v>44931</v>
      </c>
      <c r="W8">
        <f t="shared" si="4"/>
        <v>195</v>
      </c>
      <c r="X8" s="10">
        <f t="shared" si="5"/>
        <v>45126</v>
      </c>
      <c r="Y8">
        <f t="shared" si="6"/>
        <v>14</v>
      </c>
      <c r="Z8" s="10">
        <f t="shared" si="7"/>
        <v>45140</v>
      </c>
    </row>
    <row r="9" spans="1:26" x14ac:dyDescent="0.35">
      <c r="A9" t="s">
        <v>121</v>
      </c>
      <c r="B9" t="str">
        <f t="shared" si="0"/>
        <v>V1_Phase Shifter Transformers - How to treat, and review</v>
      </c>
      <c r="C9">
        <f t="shared" si="1"/>
        <v>2</v>
      </c>
      <c r="D9">
        <v>40</v>
      </c>
      <c r="E9" s="10">
        <v>45126</v>
      </c>
      <c r="F9" s="10" t="str">
        <f>E9&amp;"_"&amp;COUNTIF($E$2:E9,E9)</f>
        <v>45126_2</v>
      </c>
      <c r="G9" s="10"/>
      <c r="H9" s="10" t="str">
        <f>G9&amp;"_"&amp;COUNTIF($G$2:G9,G9)</f>
        <v>_0</v>
      </c>
      <c r="I9" s="10"/>
      <c r="J9" s="10" t="str">
        <f>I9&amp;"_"&amp;COUNTIF($I$2:I9,I9)</f>
        <v>_0</v>
      </c>
      <c r="K9" s="10">
        <v>45140</v>
      </c>
      <c r="L9" s="10" t="str">
        <f>K9&amp;"_"&amp;COUNTIF($K$2:K9,K9)</f>
        <v>45140_2</v>
      </c>
      <c r="M9" s="10">
        <f t="shared" si="8"/>
        <v>45112</v>
      </c>
      <c r="N9" s="10">
        <f t="shared" si="9"/>
        <v>45126</v>
      </c>
      <c r="O9" s="13" t="s">
        <v>55</v>
      </c>
      <c r="P9" s="13" t="s">
        <v>129</v>
      </c>
      <c r="V9" s="10">
        <v>44966</v>
      </c>
      <c r="W9">
        <f t="shared" si="4"/>
        <v>160</v>
      </c>
      <c r="X9" s="10">
        <f t="shared" si="5"/>
        <v>45126</v>
      </c>
      <c r="Y9">
        <f t="shared" si="6"/>
        <v>14</v>
      </c>
      <c r="Z9" s="10">
        <f t="shared" si="7"/>
        <v>45140</v>
      </c>
    </row>
    <row r="10" spans="1:26" x14ac:dyDescent="0.35">
      <c r="A10" t="s">
        <v>121</v>
      </c>
      <c r="B10" t="str">
        <f t="shared" si="0"/>
        <v xml:space="preserve">V1_    BTM PV </v>
      </c>
      <c r="C10">
        <f t="shared" si="1"/>
        <v>2</v>
      </c>
      <c r="D10">
        <v>16</v>
      </c>
      <c r="E10" s="10">
        <v>45140</v>
      </c>
      <c r="F10" s="10" t="str">
        <f>E10&amp;"_"&amp;COUNTIF($E$2:E10,E10)</f>
        <v>45140_1</v>
      </c>
      <c r="G10" s="10"/>
      <c r="H10" s="10" t="str">
        <f>G10&amp;"_"&amp;COUNTIF($G$2:G10,G10)</f>
        <v>_0</v>
      </c>
      <c r="I10" s="10"/>
      <c r="J10" s="10" t="str">
        <f>I10&amp;"_"&amp;COUNTIF($I$2:I10,I10)</f>
        <v>_0</v>
      </c>
      <c r="K10" s="10">
        <v>45154</v>
      </c>
      <c r="L10" s="10" t="str">
        <f>K10&amp;"_"&amp;COUNTIF($K$2:K10,K10)</f>
        <v>45154_1</v>
      </c>
      <c r="M10" s="10">
        <f t="shared" si="8"/>
        <v>45126</v>
      </c>
      <c r="N10" s="10">
        <f t="shared" si="9"/>
        <v>45140</v>
      </c>
      <c r="O10" s="13" t="s">
        <v>78</v>
      </c>
      <c r="P10" s="13"/>
      <c r="Q10" t="s">
        <v>123</v>
      </c>
      <c r="R10" t="s">
        <v>123</v>
      </c>
      <c r="V10" s="10">
        <v>44942</v>
      </c>
      <c r="W10">
        <f t="shared" si="4"/>
        <v>198</v>
      </c>
      <c r="X10" s="10">
        <f t="shared" si="5"/>
        <v>45140</v>
      </c>
      <c r="Y10">
        <f t="shared" si="6"/>
        <v>14</v>
      </c>
      <c r="Z10" s="10">
        <f t="shared" si="7"/>
        <v>45154</v>
      </c>
    </row>
    <row r="11" spans="1:26" x14ac:dyDescent="0.35">
      <c r="A11" t="s">
        <v>121</v>
      </c>
      <c r="B11" t="str">
        <f t="shared" si="0"/>
        <v>V1_    BTM Storage</v>
      </c>
      <c r="C11">
        <f t="shared" si="1"/>
        <v>2</v>
      </c>
      <c r="D11">
        <v>17</v>
      </c>
      <c r="E11" s="10">
        <v>45140</v>
      </c>
      <c r="F11" s="10" t="str">
        <f>E11&amp;"_"&amp;COUNTIF($E$2:E11,E11)</f>
        <v>45140_2</v>
      </c>
      <c r="G11" s="10"/>
      <c r="H11" s="10" t="str">
        <f>G11&amp;"_"&amp;COUNTIF($G$2:G11,G11)</f>
        <v>_0</v>
      </c>
      <c r="I11" s="10"/>
      <c r="J11" s="10" t="str">
        <f>I11&amp;"_"&amp;COUNTIF($I$2:I11,I11)</f>
        <v>_0</v>
      </c>
      <c r="K11" s="10">
        <v>45154</v>
      </c>
      <c r="L11" s="10" t="str">
        <f>K11&amp;"_"&amp;COUNTIF($K$2:K11,K11)</f>
        <v>45154_2</v>
      </c>
      <c r="M11" s="10">
        <f t="shared" si="8"/>
        <v>45126</v>
      </c>
      <c r="N11" s="10">
        <f t="shared" si="9"/>
        <v>45140</v>
      </c>
      <c r="O11" s="13" t="s">
        <v>79</v>
      </c>
      <c r="P11" s="13"/>
      <c r="Q11" t="s">
        <v>123</v>
      </c>
      <c r="R11" t="s">
        <v>123</v>
      </c>
      <c r="V11" s="10">
        <v>44943</v>
      </c>
      <c r="W11">
        <f t="shared" si="4"/>
        <v>197</v>
      </c>
      <c r="X11" s="10">
        <f t="shared" si="5"/>
        <v>45140</v>
      </c>
      <c r="Y11">
        <f t="shared" si="6"/>
        <v>14</v>
      </c>
      <c r="Z11" s="10">
        <f t="shared" si="7"/>
        <v>45154</v>
      </c>
    </row>
    <row r="12" spans="1:26" x14ac:dyDescent="0.35">
      <c r="A12" t="s">
        <v>121</v>
      </c>
      <c r="B12" t="str">
        <f t="shared" si="0"/>
        <v>V1_Hourly Utility Scale Solar shapes</v>
      </c>
      <c r="C12">
        <f t="shared" si="1"/>
        <v>4</v>
      </c>
      <c r="D12">
        <v>18</v>
      </c>
      <c r="E12" s="10">
        <v>45154</v>
      </c>
      <c r="F12" s="10" t="str">
        <f>E12&amp;"_"&amp;COUNTIF($E$2:E12,E12)</f>
        <v>45154_1</v>
      </c>
      <c r="G12" s="10">
        <f>E12+14</f>
        <v>45168</v>
      </c>
      <c r="H12" s="10" t="str">
        <f>G12&amp;"_"&amp;COUNTIF($G$2:G12,G12)</f>
        <v>45168_1</v>
      </c>
      <c r="I12" s="10"/>
      <c r="J12" s="10" t="str">
        <f>I12&amp;"_"&amp;COUNTIF($I$2:I12,I12)</f>
        <v>_0</v>
      </c>
      <c r="K12" s="10">
        <v>45182</v>
      </c>
      <c r="L12" s="10" t="str">
        <f>K12&amp;"_"&amp;COUNTIF($K$2:K12,K12)</f>
        <v>45182_1</v>
      </c>
      <c r="M12" s="10">
        <f t="shared" si="8"/>
        <v>45140</v>
      </c>
      <c r="N12" s="10">
        <f t="shared" si="9"/>
        <v>45168</v>
      </c>
      <c r="O12" s="13" t="s">
        <v>66</v>
      </c>
      <c r="P12" s="13" t="s">
        <v>31</v>
      </c>
      <c r="Q12" t="s">
        <v>123</v>
      </c>
      <c r="R12" t="s">
        <v>123</v>
      </c>
      <c r="V12" s="10">
        <v>44944</v>
      </c>
      <c r="W12">
        <f t="shared" si="4"/>
        <v>210</v>
      </c>
      <c r="X12" s="10">
        <f t="shared" si="5"/>
        <v>45154</v>
      </c>
      <c r="Y12">
        <f t="shared" si="6"/>
        <v>28</v>
      </c>
      <c r="Z12" s="10">
        <f t="shared" si="7"/>
        <v>45182</v>
      </c>
    </row>
    <row r="13" spans="1:26" x14ac:dyDescent="0.35">
      <c r="A13" t="s">
        <v>121</v>
      </c>
      <c r="B13" t="str">
        <f t="shared" si="0"/>
        <v>V1_Hourly Wind Shapes</v>
      </c>
      <c r="C13">
        <f t="shared" si="1"/>
        <v>4</v>
      </c>
      <c r="D13">
        <v>19</v>
      </c>
      <c r="E13" s="10">
        <v>45154</v>
      </c>
      <c r="F13" s="10" t="str">
        <f>E13&amp;"_"&amp;COUNTIF($E$2:E13,E13)</f>
        <v>45154_2</v>
      </c>
      <c r="G13" s="10">
        <f>E13+14</f>
        <v>45168</v>
      </c>
      <c r="H13" s="10" t="str">
        <f>G13&amp;"_"&amp;COUNTIF($G$2:G13,G13)</f>
        <v>45168_2</v>
      </c>
      <c r="I13" s="10"/>
      <c r="J13" s="10" t="str">
        <f>I13&amp;"_"&amp;COUNTIF($I$2:I13,I13)</f>
        <v>_0</v>
      </c>
      <c r="K13" s="10">
        <v>45182</v>
      </c>
      <c r="L13" s="10" t="str">
        <f>K13&amp;"_"&amp;COUNTIF($K$2:K13,K13)</f>
        <v>45182_2</v>
      </c>
      <c r="M13" s="10">
        <f t="shared" si="8"/>
        <v>45140</v>
      </c>
      <c r="N13" s="10">
        <f t="shared" si="9"/>
        <v>45168</v>
      </c>
      <c r="O13" s="13" t="s">
        <v>65</v>
      </c>
      <c r="P13" s="13" t="s">
        <v>31</v>
      </c>
      <c r="Q13" t="s">
        <v>123</v>
      </c>
      <c r="R13" t="s">
        <v>123</v>
      </c>
      <c r="V13" s="10">
        <v>44945</v>
      </c>
      <c r="W13">
        <f t="shared" si="4"/>
        <v>209</v>
      </c>
      <c r="X13" s="10">
        <f t="shared" si="5"/>
        <v>45154</v>
      </c>
      <c r="Y13">
        <f t="shared" si="6"/>
        <v>28</v>
      </c>
      <c r="Z13" s="10">
        <f t="shared" si="7"/>
        <v>45182</v>
      </c>
    </row>
    <row r="14" spans="1:26" x14ac:dyDescent="0.35">
      <c r="A14" t="s">
        <v>121</v>
      </c>
      <c r="B14" t="str">
        <f t="shared" si="0"/>
        <v>V1_Thermal Plant Data</v>
      </c>
      <c r="C14">
        <f t="shared" si="1"/>
        <v>2</v>
      </c>
      <c r="D14">
        <v>21</v>
      </c>
      <c r="E14" s="10">
        <v>45182</v>
      </c>
      <c r="F14" s="10" t="str">
        <f>E14&amp;"_"&amp;COUNTIF($E$2:E14,E14)</f>
        <v>45182_1</v>
      </c>
      <c r="G14" s="10"/>
      <c r="H14" s="10" t="str">
        <f>G14&amp;"_"&amp;COUNTIF($G$2:G14,G14)</f>
        <v>_0</v>
      </c>
      <c r="I14" s="10"/>
      <c r="J14" s="10" t="str">
        <f>I14&amp;"_"&amp;COUNTIF($I$2:I14,I14)</f>
        <v>_0</v>
      </c>
      <c r="K14" s="10">
        <v>45196</v>
      </c>
      <c r="L14" s="10" t="str">
        <f>K14&amp;"_"&amp;COUNTIF($K$2:K14,K14)</f>
        <v>45196_1</v>
      </c>
      <c r="M14" s="10">
        <f t="shared" si="8"/>
        <v>45168</v>
      </c>
      <c r="N14" s="10">
        <f t="shared" si="9"/>
        <v>45182</v>
      </c>
      <c r="O14" s="13" t="s">
        <v>4</v>
      </c>
      <c r="P14" s="13" t="s">
        <v>139</v>
      </c>
      <c r="Q14" t="s">
        <v>123</v>
      </c>
      <c r="V14" s="10">
        <v>44947</v>
      </c>
      <c r="W14">
        <f t="shared" si="4"/>
        <v>235</v>
      </c>
      <c r="X14" s="10">
        <f t="shared" si="5"/>
        <v>45182</v>
      </c>
      <c r="Y14">
        <f t="shared" si="6"/>
        <v>14</v>
      </c>
      <c r="Z14" s="10">
        <f t="shared" si="7"/>
        <v>45196</v>
      </c>
    </row>
    <row r="15" spans="1:26" x14ac:dyDescent="0.35">
      <c r="A15" t="s">
        <v>121</v>
      </c>
      <c r="B15" t="str">
        <f t="shared" si="0"/>
        <v>V1_     Cycling Data (Start costs, other)</v>
      </c>
      <c r="C15">
        <f t="shared" si="1"/>
        <v>2</v>
      </c>
      <c r="D15">
        <v>22</v>
      </c>
      <c r="E15" s="10">
        <v>45182</v>
      </c>
      <c r="F15" s="10" t="str">
        <f>E15&amp;"_"&amp;COUNTIF($E$2:E15,E15)</f>
        <v>45182_2</v>
      </c>
      <c r="G15" s="10"/>
      <c r="H15" s="10" t="str">
        <f>G15&amp;"_"&amp;COUNTIF($G$2:G15,G15)</f>
        <v>_0</v>
      </c>
      <c r="I15" s="10"/>
      <c r="J15" s="10" t="str">
        <f>I15&amp;"_"&amp;COUNTIF($I$2:I15,I15)</f>
        <v>_0</v>
      </c>
      <c r="K15" s="10">
        <v>45196</v>
      </c>
      <c r="L15" s="10" t="str">
        <f>K15&amp;"_"&amp;COUNTIF($K$2:K15,K15)</f>
        <v>45196_2</v>
      </c>
      <c r="M15" s="10">
        <f t="shared" si="8"/>
        <v>45168</v>
      </c>
      <c r="N15" s="10">
        <f t="shared" si="9"/>
        <v>45182</v>
      </c>
      <c r="O15" s="13" t="s">
        <v>28</v>
      </c>
      <c r="P15" s="13"/>
      <c r="V15" s="10">
        <v>44948</v>
      </c>
      <c r="W15">
        <f t="shared" si="4"/>
        <v>234</v>
      </c>
      <c r="X15" s="10">
        <f t="shared" si="5"/>
        <v>45182</v>
      </c>
      <c r="Y15">
        <f t="shared" si="6"/>
        <v>14</v>
      </c>
      <c r="Z15" s="10">
        <f t="shared" si="7"/>
        <v>45196</v>
      </c>
    </row>
    <row r="16" spans="1:26" x14ac:dyDescent="0.35">
      <c r="A16" t="s">
        <v>121</v>
      </c>
      <c r="B16" t="str">
        <f t="shared" si="0"/>
        <v>V1_     Min up/down time</v>
      </c>
      <c r="C16">
        <f t="shared" si="1"/>
        <v>2</v>
      </c>
      <c r="D16">
        <v>23</v>
      </c>
      <c r="E16" s="10">
        <v>45182</v>
      </c>
      <c r="F16" s="10" t="str">
        <f>E16&amp;"_"&amp;COUNTIF($E$2:E16,E16)</f>
        <v>45182_3</v>
      </c>
      <c r="G16" s="10"/>
      <c r="H16" s="10" t="str">
        <f>G16&amp;"_"&amp;COUNTIF($G$2:G16,G16)</f>
        <v>_0</v>
      </c>
      <c r="I16" s="10"/>
      <c r="J16" s="10" t="str">
        <f>I16&amp;"_"&amp;COUNTIF($I$2:I16,I16)</f>
        <v>_0</v>
      </c>
      <c r="K16" s="10">
        <v>45196</v>
      </c>
      <c r="L16" s="10" t="str">
        <f>K16&amp;"_"&amp;COUNTIF($K$2:K16,K16)</f>
        <v>45196_3</v>
      </c>
      <c r="M16" s="10">
        <f t="shared" si="8"/>
        <v>45168</v>
      </c>
      <c r="N16" s="10">
        <f t="shared" si="9"/>
        <v>45182</v>
      </c>
      <c r="O16" s="13" t="s">
        <v>8</v>
      </c>
      <c r="P16" s="13"/>
      <c r="V16" s="10">
        <v>44949</v>
      </c>
      <c r="W16">
        <f t="shared" si="4"/>
        <v>233</v>
      </c>
      <c r="X16" s="10">
        <f t="shared" si="5"/>
        <v>45182</v>
      </c>
      <c r="Y16">
        <f t="shared" si="6"/>
        <v>14</v>
      </c>
      <c r="Z16" s="10">
        <f t="shared" si="7"/>
        <v>45196</v>
      </c>
    </row>
    <row r="17" spans="1:26" x14ac:dyDescent="0.35">
      <c r="A17" t="s">
        <v>121</v>
      </c>
      <c r="B17" t="str">
        <f t="shared" si="0"/>
        <v>V1_     Ramp Rates</v>
      </c>
      <c r="C17">
        <f t="shared" si="1"/>
        <v>2</v>
      </c>
      <c r="D17">
        <v>24</v>
      </c>
      <c r="E17" s="10">
        <v>45182</v>
      </c>
      <c r="F17" s="10" t="str">
        <f>E17&amp;"_"&amp;COUNTIF($E$2:E17,E17)</f>
        <v>45182_4</v>
      </c>
      <c r="G17" s="10"/>
      <c r="H17" s="10" t="str">
        <f>G17&amp;"_"&amp;COUNTIF($G$2:G17,G17)</f>
        <v>_0</v>
      </c>
      <c r="I17" s="10"/>
      <c r="J17" s="10" t="str">
        <f>I17&amp;"_"&amp;COUNTIF($I$2:I17,I17)</f>
        <v>_0</v>
      </c>
      <c r="K17" s="10">
        <v>45196</v>
      </c>
      <c r="L17" s="10" t="str">
        <f>K17&amp;"_"&amp;COUNTIF($K$2:K17,K17)</f>
        <v>45196_4</v>
      </c>
      <c r="M17" s="10">
        <f t="shared" si="8"/>
        <v>45168</v>
      </c>
      <c r="N17" s="10">
        <f t="shared" si="9"/>
        <v>45182</v>
      </c>
      <c r="O17" s="13" t="s">
        <v>9</v>
      </c>
      <c r="P17" s="13"/>
      <c r="V17" s="10">
        <v>44950</v>
      </c>
      <c r="W17">
        <f t="shared" si="4"/>
        <v>232</v>
      </c>
      <c r="X17" s="10">
        <f t="shared" si="5"/>
        <v>45182</v>
      </c>
      <c r="Y17">
        <f t="shared" si="6"/>
        <v>14</v>
      </c>
      <c r="Z17" s="10">
        <f t="shared" si="7"/>
        <v>45196</v>
      </c>
    </row>
    <row r="18" spans="1:26" x14ac:dyDescent="0.35">
      <c r="A18" t="s">
        <v>121</v>
      </c>
      <c r="B18" t="str">
        <f t="shared" si="0"/>
        <v>V1_     Heat rates</v>
      </c>
      <c r="C18">
        <f t="shared" si="1"/>
        <v>2</v>
      </c>
      <c r="D18">
        <v>25</v>
      </c>
      <c r="E18" s="10">
        <v>45196</v>
      </c>
      <c r="F18" s="10" t="str">
        <f>E18&amp;"_"&amp;COUNTIF($E$2:E18,E18)</f>
        <v>45196_1</v>
      </c>
      <c r="G18" s="10"/>
      <c r="H18" s="10" t="str">
        <f>G18&amp;"_"&amp;COUNTIF($G$2:G18,G18)</f>
        <v>_0</v>
      </c>
      <c r="I18" s="10"/>
      <c r="J18" s="10" t="str">
        <f>I18&amp;"_"&amp;COUNTIF($I$2:I18,I18)</f>
        <v>_0</v>
      </c>
      <c r="K18" s="10">
        <v>45210</v>
      </c>
      <c r="L18" s="10" t="str">
        <f>K18&amp;"_"&amp;COUNTIF($K$2:K18,K18)</f>
        <v>45210_1</v>
      </c>
      <c r="M18" s="10">
        <f t="shared" si="8"/>
        <v>45182</v>
      </c>
      <c r="N18" s="10">
        <f t="shared" si="9"/>
        <v>45196</v>
      </c>
      <c r="O18" s="13" t="s">
        <v>10</v>
      </c>
      <c r="P18" s="13"/>
      <c r="V18" s="10">
        <v>44951</v>
      </c>
      <c r="W18">
        <f t="shared" si="4"/>
        <v>245</v>
      </c>
      <c r="X18" s="10">
        <f t="shared" si="5"/>
        <v>45196</v>
      </c>
      <c r="Y18">
        <f t="shared" si="6"/>
        <v>14</v>
      </c>
      <c r="Z18" s="10">
        <f t="shared" si="7"/>
        <v>45210</v>
      </c>
    </row>
    <row r="19" spans="1:26" x14ac:dyDescent="0.35">
      <c r="A19" t="s">
        <v>121</v>
      </c>
      <c r="B19" t="str">
        <f t="shared" si="0"/>
        <v>V1_BTM PV Shapes and modeling methodology</v>
      </c>
      <c r="C19">
        <f t="shared" si="1"/>
        <v>2</v>
      </c>
      <c r="D19">
        <v>20</v>
      </c>
      <c r="E19" s="10">
        <v>45210</v>
      </c>
      <c r="F19" s="10" t="str">
        <f>E19&amp;"_"&amp;COUNTIF($E$2:E19,E19)</f>
        <v>45210_1</v>
      </c>
      <c r="G19" s="10"/>
      <c r="H19" s="10" t="str">
        <f>G19&amp;"_"&amp;COUNTIF($G$2:G19,G19)</f>
        <v>_0</v>
      </c>
      <c r="I19" s="10"/>
      <c r="J19" s="10" t="str">
        <f>I19&amp;"_"&amp;COUNTIF($I$2:I19,I19)</f>
        <v>_0</v>
      </c>
      <c r="K19" s="10">
        <v>45224</v>
      </c>
      <c r="L19" s="10" t="str">
        <f>K19&amp;"_"&amp;COUNTIF($K$2:K19,K19)</f>
        <v>45224_1</v>
      </c>
      <c r="M19" s="10">
        <f t="shared" si="8"/>
        <v>45196</v>
      </c>
      <c r="N19" s="10">
        <f t="shared" si="9"/>
        <v>45210</v>
      </c>
      <c r="O19" s="13" t="s">
        <v>67</v>
      </c>
      <c r="P19" s="13" t="s">
        <v>31</v>
      </c>
      <c r="Q19" t="s">
        <v>123</v>
      </c>
      <c r="R19" t="s">
        <v>123</v>
      </c>
      <c r="V19" s="10">
        <v>44946</v>
      </c>
      <c r="W19">
        <f t="shared" si="4"/>
        <v>264</v>
      </c>
      <c r="X19" s="10">
        <f t="shared" si="5"/>
        <v>45210</v>
      </c>
      <c r="Y19">
        <f t="shared" si="6"/>
        <v>14</v>
      </c>
      <c r="Z19" s="10">
        <f t="shared" si="7"/>
        <v>45224</v>
      </c>
    </row>
    <row r="20" spans="1:26" x14ac:dyDescent="0.35">
      <c r="A20" t="s">
        <v>121</v>
      </c>
      <c r="B20" t="str">
        <f t="shared" si="0"/>
        <v>V1_FOR</v>
      </c>
      <c r="C20">
        <f t="shared" si="1"/>
        <v>2</v>
      </c>
      <c r="D20">
        <v>27</v>
      </c>
      <c r="E20" s="10">
        <v>45210</v>
      </c>
      <c r="F20" s="10" t="str">
        <f>E20&amp;"_"&amp;COUNTIF($E$2:E20,E20)</f>
        <v>45210_2</v>
      </c>
      <c r="G20" s="10"/>
      <c r="H20" s="10" t="str">
        <f>G20&amp;"_"&amp;COUNTIF($G$2:G20,G20)</f>
        <v>_0</v>
      </c>
      <c r="I20" s="10"/>
      <c r="J20" s="10" t="str">
        <f>I20&amp;"_"&amp;COUNTIF($I$2:I20,I20)</f>
        <v>_0</v>
      </c>
      <c r="K20" s="10">
        <v>45224</v>
      </c>
      <c r="L20" s="10" t="str">
        <f>K20&amp;"_"&amp;COUNTIF($K$2:K20,K20)</f>
        <v>45224_2</v>
      </c>
      <c r="M20" s="10">
        <f t="shared" si="8"/>
        <v>45196</v>
      </c>
      <c r="N20" s="10">
        <f t="shared" si="9"/>
        <v>45210</v>
      </c>
      <c r="O20" s="13" t="s">
        <v>47</v>
      </c>
      <c r="P20" s="13"/>
      <c r="Q20" t="s">
        <v>123</v>
      </c>
      <c r="V20" s="10">
        <v>44953</v>
      </c>
      <c r="W20">
        <f t="shared" si="4"/>
        <v>257</v>
      </c>
      <c r="X20" s="10">
        <f t="shared" si="5"/>
        <v>45210</v>
      </c>
      <c r="Y20">
        <f t="shared" si="6"/>
        <v>14</v>
      </c>
      <c r="Z20" s="10">
        <f t="shared" si="7"/>
        <v>45224</v>
      </c>
    </row>
    <row r="21" spans="1:26" x14ac:dyDescent="0.35">
      <c r="A21" t="s">
        <v>121</v>
      </c>
      <c r="B21" t="str">
        <f t="shared" si="0"/>
        <v>V1_Path definitions/ratings - WECC Paths</v>
      </c>
      <c r="C21">
        <f t="shared" si="1"/>
        <v>2</v>
      </c>
      <c r="D21">
        <v>1</v>
      </c>
      <c r="E21" s="10">
        <v>45224</v>
      </c>
      <c r="F21" s="10" t="str">
        <f>E21&amp;"_"&amp;COUNTIF($E$2:E21,E21)</f>
        <v>45224_1</v>
      </c>
      <c r="G21" s="10"/>
      <c r="H21" s="10" t="str">
        <f>G21&amp;"_"&amp;COUNTIF($G$2:G21,G21)</f>
        <v>_0</v>
      </c>
      <c r="I21" s="10"/>
      <c r="J21" s="10" t="str">
        <f>I21&amp;"_"&amp;COUNTIF($I$2:I21,I21)</f>
        <v>_0</v>
      </c>
      <c r="K21" s="10">
        <v>45238</v>
      </c>
      <c r="L21" s="10" t="str">
        <f>K21&amp;"_"&amp;COUNTIF($K$2:K21,K21)</f>
        <v>45238_1</v>
      </c>
      <c r="M21" s="10">
        <f t="shared" si="8"/>
        <v>45210</v>
      </c>
      <c r="N21" s="10">
        <f t="shared" si="9"/>
        <v>45224</v>
      </c>
      <c r="O21" s="13" t="s">
        <v>100</v>
      </c>
      <c r="P21" s="13" t="s">
        <v>118</v>
      </c>
      <c r="Q21" t="s">
        <v>123</v>
      </c>
      <c r="R21" t="s">
        <v>123</v>
      </c>
      <c r="V21" s="10">
        <v>44927</v>
      </c>
      <c r="W21">
        <f t="shared" si="4"/>
        <v>297</v>
      </c>
      <c r="X21" s="10">
        <f t="shared" si="5"/>
        <v>45224</v>
      </c>
      <c r="Y21">
        <f t="shared" si="6"/>
        <v>14</v>
      </c>
      <c r="Z21" s="10">
        <f t="shared" si="7"/>
        <v>45238</v>
      </c>
    </row>
    <row r="22" spans="1:26" x14ac:dyDescent="0.35">
      <c r="A22" t="s">
        <v>121</v>
      </c>
      <c r="B22" t="str">
        <f t="shared" si="0"/>
        <v>V1_Review all interfaces - Non WECC Paths</v>
      </c>
      <c r="C22">
        <f t="shared" si="1"/>
        <v>2</v>
      </c>
      <c r="D22">
        <v>2</v>
      </c>
      <c r="E22" s="10">
        <v>45224</v>
      </c>
      <c r="F22" s="10" t="str">
        <f>E22&amp;"_"&amp;COUNTIF($E$2:E22,E22)</f>
        <v>45224_2</v>
      </c>
      <c r="G22" s="10"/>
      <c r="H22" s="10" t="str">
        <f>G22&amp;"_"&amp;COUNTIF($G$2:G22,G22)</f>
        <v>_0</v>
      </c>
      <c r="I22" s="10"/>
      <c r="J22" s="10" t="str">
        <f>I22&amp;"_"&amp;COUNTIF($I$2:I22,I22)</f>
        <v>_0</v>
      </c>
      <c r="K22" s="10">
        <v>45238</v>
      </c>
      <c r="L22" s="10" t="str">
        <f>K22&amp;"_"&amp;COUNTIF($K$2:K22,K22)</f>
        <v>45238_2</v>
      </c>
      <c r="M22" s="10">
        <f t="shared" si="8"/>
        <v>45210</v>
      </c>
      <c r="N22" s="10">
        <f t="shared" si="9"/>
        <v>45224</v>
      </c>
      <c r="O22" s="13" t="s">
        <v>101</v>
      </c>
      <c r="P22" s="13" t="s">
        <v>132</v>
      </c>
      <c r="Q22" t="s">
        <v>123</v>
      </c>
      <c r="V22" s="10">
        <v>44928</v>
      </c>
      <c r="W22">
        <f t="shared" si="4"/>
        <v>296</v>
      </c>
      <c r="X22" s="10">
        <f t="shared" si="5"/>
        <v>45224</v>
      </c>
      <c r="Y22">
        <f t="shared" si="6"/>
        <v>14</v>
      </c>
      <c r="Z22" s="10">
        <f t="shared" si="7"/>
        <v>45238</v>
      </c>
    </row>
    <row r="23" spans="1:26" x14ac:dyDescent="0.35">
      <c r="A23" t="s">
        <v>121</v>
      </c>
      <c r="B23" t="str">
        <f t="shared" si="0"/>
        <v>V1_Transmission Nomograms</v>
      </c>
      <c r="C23">
        <f t="shared" si="1"/>
        <v>2</v>
      </c>
      <c r="D23">
        <v>3</v>
      </c>
      <c r="E23" s="10">
        <v>45238</v>
      </c>
      <c r="F23" s="10" t="str">
        <f>E23&amp;"_"&amp;COUNTIF($E$2:E23,E23)</f>
        <v>45238_1</v>
      </c>
      <c r="G23" s="10"/>
      <c r="H23" s="10" t="str">
        <f>G23&amp;"_"&amp;COUNTIF($G$2:G23,G23)</f>
        <v>_0</v>
      </c>
      <c r="I23" s="10"/>
      <c r="J23" s="10" t="str">
        <f>I23&amp;"_"&amp;COUNTIF($I$2:I23,I23)</f>
        <v>_0</v>
      </c>
      <c r="K23" s="10">
        <v>45252</v>
      </c>
      <c r="L23" s="10" t="str">
        <f>K23&amp;"_"&amp;COUNTIF($K$2:K23,K23)</f>
        <v>45252_1</v>
      </c>
      <c r="M23" s="10">
        <f t="shared" si="8"/>
        <v>45224</v>
      </c>
      <c r="N23" s="10">
        <f t="shared" si="9"/>
        <v>45238</v>
      </c>
      <c r="O23" s="13" t="s">
        <v>1</v>
      </c>
      <c r="P23" s="13" t="s">
        <v>131</v>
      </c>
      <c r="Q23" t="s">
        <v>123</v>
      </c>
      <c r="V23" s="10">
        <v>44929</v>
      </c>
      <c r="W23">
        <f t="shared" si="4"/>
        <v>309</v>
      </c>
      <c r="X23" s="10">
        <f t="shared" si="5"/>
        <v>45238</v>
      </c>
      <c r="Y23">
        <f t="shared" si="6"/>
        <v>14</v>
      </c>
      <c r="Z23" s="10">
        <f t="shared" si="7"/>
        <v>45252</v>
      </c>
    </row>
    <row r="24" spans="1:26" x14ac:dyDescent="0.35">
      <c r="A24" t="s">
        <v>121</v>
      </c>
      <c r="B24" t="str">
        <f t="shared" si="0"/>
        <v>V1_EPE and TEPC load and generation balance nomograms</v>
      </c>
      <c r="C24">
        <f t="shared" si="1"/>
        <v>2</v>
      </c>
      <c r="D24">
        <v>4</v>
      </c>
      <c r="E24" s="10">
        <v>45238</v>
      </c>
      <c r="F24" s="10" t="str">
        <f>E24&amp;"_"&amp;COUNTIF($E$2:E24,E24)</f>
        <v>45238_2</v>
      </c>
      <c r="G24" s="10"/>
      <c r="H24" s="10" t="str">
        <f>G24&amp;"_"&amp;COUNTIF($G$2:G24,G24)</f>
        <v>_0</v>
      </c>
      <c r="I24" s="10"/>
      <c r="J24" s="10" t="str">
        <f>I24&amp;"_"&amp;COUNTIF($I$2:I24,I24)</f>
        <v>_0</v>
      </c>
      <c r="K24" s="10">
        <v>45252</v>
      </c>
      <c r="L24" s="10" t="str">
        <f>K24&amp;"_"&amp;COUNTIF($K$2:K24,K24)</f>
        <v>45252_2</v>
      </c>
      <c r="M24" s="10">
        <f t="shared" si="8"/>
        <v>45224</v>
      </c>
      <c r="N24" s="10">
        <f t="shared" si="9"/>
        <v>45238</v>
      </c>
      <c r="O24" s="13" t="s">
        <v>2</v>
      </c>
      <c r="P24" s="13" t="s">
        <v>119</v>
      </c>
      <c r="Q24" t="s">
        <v>123</v>
      </c>
      <c r="V24" s="10">
        <v>44930</v>
      </c>
      <c r="W24">
        <f t="shared" si="4"/>
        <v>308</v>
      </c>
      <c r="X24" s="10">
        <f t="shared" si="5"/>
        <v>45238</v>
      </c>
      <c r="Y24">
        <f t="shared" si="6"/>
        <v>14</v>
      </c>
      <c r="Z24" s="10">
        <f t="shared" si="7"/>
        <v>45252</v>
      </c>
    </row>
    <row r="25" spans="1:26" x14ac:dyDescent="0.35">
      <c r="A25" t="s">
        <v>121</v>
      </c>
      <c r="B25" t="str">
        <f t="shared" si="0"/>
        <v>V1_Wheeling Rates (from utility tariffs)</v>
      </c>
      <c r="C25">
        <f t="shared" si="1"/>
        <v>4</v>
      </c>
      <c r="D25">
        <v>6</v>
      </c>
      <c r="E25" s="10">
        <v>45252</v>
      </c>
      <c r="F25" s="10" t="str">
        <f>E25&amp;"_"&amp;COUNTIF($E$2:E25,E25)</f>
        <v>45252_1</v>
      </c>
      <c r="G25" s="10">
        <f t="shared" ref="G25:G32" si="10">E25+14</f>
        <v>45266</v>
      </c>
      <c r="H25" s="10" t="str">
        <f>G25&amp;"_"&amp;COUNTIF($G$2:G25,G25)</f>
        <v>45266_1</v>
      </c>
      <c r="I25" s="10"/>
      <c r="J25" s="10" t="str">
        <f>I25&amp;"_"&amp;COUNTIF($I$2:I25,I25)</f>
        <v>_0</v>
      </c>
      <c r="K25" s="10">
        <v>45280</v>
      </c>
      <c r="L25" s="10" t="str">
        <f>K25&amp;"_"&amp;COUNTIF($K$2:K25,K25)</f>
        <v>45280_1</v>
      </c>
      <c r="M25" s="10">
        <f t="shared" si="8"/>
        <v>45238</v>
      </c>
      <c r="N25" s="10">
        <f t="shared" si="9"/>
        <v>45266</v>
      </c>
      <c r="O25" s="13" t="s">
        <v>3</v>
      </c>
      <c r="P25" s="13" t="s">
        <v>126</v>
      </c>
      <c r="Q25" t="s">
        <v>123</v>
      </c>
      <c r="V25" s="10">
        <v>44932</v>
      </c>
      <c r="W25">
        <f t="shared" si="4"/>
        <v>320</v>
      </c>
      <c r="X25" s="10">
        <f t="shared" si="5"/>
        <v>45252</v>
      </c>
      <c r="Y25">
        <f t="shared" si="6"/>
        <v>28</v>
      </c>
      <c r="Z25" s="10">
        <f t="shared" si="7"/>
        <v>45280</v>
      </c>
    </row>
    <row r="26" spans="1:26" x14ac:dyDescent="0.35">
      <c r="A26" t="s">
        <v>121</v>
      </c>
      <c r="B26" t="str">
        <f t="shared" si="0"/>
        <v>V1_Deflator/Inflator rates</v>
      </c>
      <c r="C26">
        <f t="shared" si="1"/>
        <v>4</v>
      </c>
      <c r="D26">
        <v>37</v>
      </c>
      <c r="E26" s="10">
        <v>45280</v>
      </c>
      <c r="F26" s="10" t="str">
        <f>E26&amp;"_"&amp;COUNTIF($E$2:E26,E26)</f>
        <v>45280_1</v>
      </c>
      <c r="G26" s="10">
        <f t="shared" si="10"/>
        <v>45294</v>
      </c>
      <c r="H26" s="10" t="str">
        <f>G26&amp;"_"&amp;COUNTIF($G$2:G26,G26)</f>
        <v>45294_1</v>
      </c>
      <c r="I26" s="10"/>
      <c r="J26" s="10" t="str">
        <f>I26&amp;"_"&amp;COUNTIF($I$2:I26,I26)</f>
        <v>_0</v>
      </c>
      <c r="K26" s="10">
        <v>45308</v>
      </c>
      <c r="L26" s="10" t="str">
        <f>K26&amp;"_"&amp;COUNTIF($K$2:K26,K26)</f>
        <v>45308_1</v>
      </c>
      <c r="M26" s="10">
        <f t="shared" si="8"/>
        <v>45266</v>
      </c>
      <c r="N26" s="10">
        <f t="shared" si="9"/>
        <v>45294</v>
      </c>
      <c r="O26" s="13" t="s">
        <v>11</v>
      </c>
      <c r="P26" s="13"/>
      <c r="Q26" t="s">
        <v>123</v>
      </c>
      <c r="R26" t="s">
        <v>123</v>
      </c>
      <c r="V26" s="10">
        <v>44963</v>
      </c>
      <c r="W26">
        <f t="shared" si="4"/>
        <v>317</v>
      </c>
      <c r="X26" s="10">
        <f t="shared" si="5"/>
        <v>45280</v>
      </c>
      <c r="Y26">
        <f t="shared" si="6"/>
        <v>28</v>
      </c>
      <c r="Z26" s="10">
        <f t="shared" si="7"/>
        <v>45308</v>
      </c>
    </row>
    <row r="27" spans="1:26" x14ac:dyDescent="0.35">
      <c r="A27" t="s">
        <v>122</v>
      </c>
      <c r="B27" t="str">
        <f t="shared" si="0"/>
        <v>V2_     Natural Gas Prices</v>
      </c>
      <c r="C27">
        <f t="shared" si="1"/>
        <v>4</v>
      </c>
      <c r="D27">
        <v>68</v>
      </c>
      <c r="E27" s="10">
        <v>45280</v>
      </c>
      <c r="F27" s="10" t="str">
        <f>E27&amp;"_"&amp;COUNTIF($E$2:E27,E27)</f>
        <v>45280_2</v>
      </c>
      <c r="G27" s="10">
        <f t="shared" si="10"/>
        <v>45294</v>
      </c>
      <c r="H27" s="10" t="str">
        <f>G27&amp;"_"&amp;COUNTIF($G$2:G27,G27)</f>
        <v>45294_2</v>
      </c>
      <c r="I27" s="10"/>
      <c r="J27" s="10" t="str">
        <f>I27&amp;"_"&amp;COUNTIF($I$2:I27,I27)</f>
        <v>_0</v>
      </c>
      <c r="K27" s="10">
        <v>45308</v>
      </c>
      <c r="M27" s="10">
        <f t="shared" si="8"/>
        <v>45266</v>
      </c>
      <c r="N27" s="10">
        <f t="shared" si="9"/>
        <v>45294</v>
      </c>
      <c r="O27" s="13" t="s">
        <v>84</v>
      </c>
      <c r="P27" s="13"/>
      <c r="R27" s="18"/>
      <c r="S27" s="11"/>
      <c r="V27" s="10">
        <v>44994</v>
      </c>
      <c r="W27">
        <f t="shared" si="4"/>
        <v>286</v>
      </c>
      <c r="X27" s="10">
        <f t="shared" si="5"/>
        <v>45280</v>
      </c>
      <c r="Y27">
        <f t="shared" si="6"/>
        <v>28</v>
      </c>
      <c r="Z27" s="10">
        <f t="shared" si="7"/>
        <v>45308</v>
      </c>
    </row>
    <row r="28" spans="1:26" x14ac:dyDescent="0.35">
      <c r="A28" t="s">
        <v>122</v>
      </c>
      <c r="B28" t="str">
        <f t="shared" si="0"/>
        <v>V2_     Coal Prices</v>
      </c>
      <c r="C28">
        <f t="shared" si="1"/>
        <v>4</v>
      </c>
      <c r="D28">
        <v>69</v>
      </c>
      <c r="E28" s="10">
        <v>45280</v>
      </c>
      <c r="F28" s="10" t="str">
        <f>E28&amp;"_"&amp;COUNTIF($E$2:E28,E28)</f>
        <v>45280_3</v>
      </c>
      <c r="G28" s="10">
        <f t="shared" si="10"/>
        <v>45294</v>
      </c>
      <c r="H28" s="10" t="str">
        <f>G28&amp;"_"&amp;COUNTIF($G$2:G28,G28)</f>
        <v>45294_3</v>
      </c>
      <c r="I28" s="10"/>
      <c r="J28" s="10" t="str">
        <f>I28&amp;"_"&amp;COUNTIF($I$2:I28,I28)</f>
        <v>_0</v>
      </c>
      <c r="K28" s="10">
        <v>45308</v>
      </c>
      <c r="M28" s="10">
        <f t="shared" si="8"/>
        <v>45266</v>
      </c>
      <c r="N28" s="10">
        <f t="shared" si="9"/>
        <v>45294</v>
      </c>
      <c r="O28" s="13" t="s">
        <v>85</v>
      </c>
      <c r="P28" s="13"/>
      <c r="R28" s="18"/>
      <c r="S28" s="11"/>
      <c r="V28" s="10">
        <v>44995</v>
      </c>
      <c r="W28">
        <f t="shared" si="4"/>
        <v>285</v>
      </c>
      <c r="X28" s="10">
        <f t="shared" si="5"/>
        <v>45280</v>
      </c>
      <c r="Y28">
        <f t="shared" si="6"/>
        <v>28</v>
      </c>
      <c r="Z28" s="10">
        <f t="shared" si="7"/>
        <v>45308</v>
      </c>
    </row>
    <row r="29" spans="1:26" x14ac:dyDescent="0.35">
      <c r="A29" t="s">
        <v>122</v>
      </c>
      <c r="B29" t="str">
        <f t="shared" si="0"/>
        <v>V2_     Uranium Prices</v>
      </c>
      <c r="C29">
        <f t="shared" si="1"/>
        <v>4</v>
      </c>
      <c r="D29">
        <v>70</v>
      </c>
      <c r="E29" s="10">
        <v>45280</v>
      </c>
      <c r="F29" s="10" t="str">
        <f>E29&amp;"_"&amp;COUNTIF($E$2:E29,E29)</f>
        <v>45280_4</v>
      </c>
      <c r="G29" s="10">
        <f t="shared" si="10"/>
        <v>45294</v>
      </c>
      <c r="H29" s="10" t="str">
        <f>G29&amp;"_"&amp;COUNTIF($G$2:G29,G29)</f>
        <v>45294_4</v>
      </c>
      <c r="I29" s="10"/>
      <c r="J29" s="10" t="str">
        <f>I29&amp;"_"&amp;COUNTIF($I$2:I29,I29)</f>
        <v>_0</v>
      </c>
      <c r="K29" s="10">
        <v>45308</v>
      </c>
      <c r="M29" s="10">
        <f t="shared" si="8"/>
        <v>45266</v>
      </c>
      <c r="N29" s="10">
        <f t="shared" si="9"/>
        <v>45294</v>
      </c>
      <c r="O29" s="13" t="s">
        <v>86</v>
      </c>
      <c r="P29" s="13"/>
      <c r="R29" s="18"/>
      <c r="S29" s="11"/>
      <c r="V29" s="10">
        <v>44996</v>
      </c>
      <c r="W29">
        <f t="shared" si="4"/>
        <v>284</v>
      </c>
      <c r="X29" s="10">
        <f t="shared" si="5"/>
        <v>45280</v>
      </c>
      <c r="Y29">
        <f t="shared" si="6"/>
        <v>28</v>
      </c>
      <c r="Z29" s="10">
        <f t="shared" si="7"/>
        <v>45308</v>
      </c>
    </row>
    <row r="30" spans="1:26" x14ac:dyDescent="0.35">
      <c r="A30" t="s">
        <v>122</v>
      </c>
      <c r="B30" t="str">
        <f t="shared" si="0"/>
        <v>V2_     Other fuels Prices</v>
      </c>
      <c r="C30">
        <f t="shared" si="1"/>
        <v>4</v>
      </c>
      <c r="D30">
        <v>71</v>
      </c>
      <c r="E30" s="10">
        <v>45280</v>
      </c>
      <c r="F30" s="10" t="str">
        <f>E30&amp;"_"&amp;COUNTIF($E$2:E30,E30)</f>
        <v>45280_5</v>
      </c>
      <c r="G30" s="10">
        <f t="shared" si="10"/>
        <v>45294</v>
      </c>
      <c r="H30" s="10" t="str">
        <f>G30&amp;"_"&amp;COUNTIF($G$2:G30,G30)</f>
        <v>45294_5</v>
      </c>
      <c r="I30" s="10"/>
      <c r="J30" s="10" t="str">
        <f>I30&amp;"_"&amp;COUNTIF($I$2:I30,I30)</f>
        <v>_0</v>
      </c>
      <c r="K30" s="10">
        <v>45308</v>
      </c>
      <c r="M30" s="10">
        <f t="shared" si="8"/>
        <v>45266</v>
      </c>
      <c r="N30" s="10">
        <f t="shared" si="9"/>
        <v>45294</v>
      </c>
      <c r="O30" s="13" t="s">
        <v>87</v>
      </c>
      <c r="P30" s="13"/>
      <c r="R30" s="18"/>
      <c r="S30" s="11"/>
      <c r="V30" s="10">
        <v>44997</v>
      </c>
      <c r="W30">
        <f t="shared" si="4"/>
        <v>283</v>
      </c>
      <c r="X30" s="10">
        <f t="shared" si="5"/>
        <v>45280</v>
      </c>
      <c r="Y30">
        <f t="shared" si="6"/>
        <v>28</v>
      </c>
      <c r="Z30" s="10">
        <f t="shared" si="7"/>
        <v>45308</v>
      </c>
    </row>
    <row r="31" spans="1:26" x14ac:dyDescent="0.35">
      <c r="A31" t="s">
        <v>122</v>
      </c>
      <c r="B31" t="str">
        <f t="shared" si="0"/>
        <v>V2_Deflator/Inflator rates</v>
      </c>
      <c r="C31">
        <f t="shared" si="1"/>
        <v>4</v>
      </c>
      <c r="D31">
        <v>77</v>
      </c>
      <c r="E31" s="10">
        <v>45280</v>
      </c>
      <c r="F31" s="10" t="str">
        <f>E31&amp;"_"&amp;COUNTIF($E$2:E31,E31)</f>
        <v>45280_6</v>
      </c>
      <c r="G31" s="10">
        <f t="shared" si="10"/>
        <v>45294</v>
      </c>
      <c r="H31" s="10" t="str">
        <f>G31&amp;"_"&amp;COUNTIF($G$2:G31,G31)</f>
        <v>45294_6</v>
      </c>
      <c r="I31" s="10"/>
      <c r="J31" s="10" t="str">
        <f>I31&amp;"_"&amp;COUNTIF($I$2:I31,I31)</f>
        <v>_0</v>
      </c>
      <c r="K31" s="10">
        <v>45308</v>
      </c>
      <c r="M31" s="10">
        <f t="shared" si="8"/>
        <v>45266</v>
      </c>
      <c r="N31" s="10">
        <f t="shared" si="9"/>
        <v>45294</v>
      </c>
      <c r="O31" s="13" t="s">
        <v>11</v>
      </c>
      <c r="P31" s="13"/>
      <c r="R31" s="18"/>
      <c r="S31" s="11"/>
      <c r="V31" s="10">
        <v>45003</v>
      </c>
      <c r="W31">
        <f t="shared" si="4"/>
        <v>277</v>
      </c>
      <c r="X31" s="10">
        <f t="shared" si="5"/>
        <v>45280</v>
      </c>
      <c r="Y31">
        <f t="shared" si="6"/>
        <v>28</v>
      </c>
      <c r="Z31" s="10">
        <f t="shared" si="7"/>
        <v>45308</v>
      </c>
    </row>
    <row r="32" spans="1:26" ht="20.399999999999999" x14ac:dyDescent="0.35">
      <c r="A32" t="s">
        <v>122</v>
      </c>
      <c r="B32" t="str">
        <f t="shared" si="0"/>
        <v>V2_Path definitions/ratings - WECC Paths</v>
      </c>
      <c r="C32">
        <f t="shared" si="1"/>
        <v>6</v>
      </c>
      <c r="D32">
        <v>41</v>
      </c>
      <c r="E32" s="10">
        <v>45294</v>
      </c>
      <c r="F32" s="10" t="str">
        <f>E32&amp;"_"&amp;COUNTIF($E$2:E32,E32)</f>
        <v>45294_1</v>
      </c>
      <c r="G32" s="10">
        <f t="shared" si="10"/>
        <v>45308</v>
      </c>
      <c r="H32" s="10" t="str">
        <f>G32&amp;"_"&amp;COUNTIF($G$2:G32,G32)</f>
        <v>45308_1</v>
      </c>
      <c r="I32" s="10">
        <f>G32+14</f>
        <v>45322</v>
      </c>
      <c r="J32" s="10" t="str">
        <f>I32&amp;"_"&amp;COUNTIF($I$2:I32,I32)</f>
        <v>45322_1</v>
      </c>
      <c r="K32" s="10">
        <v>45336</v>
      </c>
      <c r="L32" s="10"/>
      <c r="M32" s="10">
        <f t="shared" si="8"/>
        <v>45280</v>
      </c>
      <c r="N32" s="10">
        <f t="shared" si="9"/>
        <v>45322</v>
      </c>
      <c r="O32" s="13" t="s">
        <v>100</v>
      </c>
      <c r="P32" s="13" t="s">
        <v>118</v>
      </c>
      <c r="Q32" s="10"/>
      <c r="R32" s="10"/>
      <c r="S32" s="8"/>
      <c r="V32" s="10">
        <v>44967</v>
      </c>
      <c r="W32">
        <f t="shared" si="4"/>
        <v>327</v>
      </c>
      <c r="X32" s="10">
        <f t="shared" si="5"/>
        <v>45294</v>
      </c>
      <c r="Y32">
        <f t="shared" si="6"/>
        <v>42</v>
      </c>
      <c r="Z32" s="10">
        <f t="shared" si="7"/>
        <v>45336</v>
      </c>
    </row>
    <row r="33" spans="1:26" x14ac:dyDescent="0.35">
      <c r="A33" t="s">
        <v>122</v>
      </c>
      <c r="B33" t="str">
        <f t="shared" si="0"/>
        <v>V2_CO2 prices California</v>
      </c>
      <c r="C33">
        <f t="shared" si="1"/>
        <v>2</v>
      </c>
      <c r="D33">
        <v>72</v>
      </c>
      <c r="E33" s="10">
        <v>45308</v>
      </c>
      <c r="F33" s="10" t="str">
        <f>E33&amp;"_"&amp;COUNTIF($E$2:E33,E33)</f>
        <v>45308_1</v>
      </c>
      <c r="G33" s="10"/>
      <c r="H33" s="10" t="str">
        <f>G33&amp;"_"&amp;COUNTIF($G$2:G33,G33)</f>
        <v>_0</v>
      </c>
      <c r="I33" s="10"/>
      <c r="J33" s="10" t="str">
        <f>I33&amp;"_"&amp;COUNTIF($I$2:I33,I33)</f>
        <v>_0</v>
      </c>
      <c r="K33" s="10">
        <v>45322</v>
      </c>
      <c r="M33" s="10">
        <f t="shared" si="8"/>
        <v>45294</v>
      </c>
      <c r="N33" s="10">
        <f t="shared" si="9"/>
        <v>45308</v>
      </c>
      <c r="O33" s="13" t="s">
        <v>90</v>
      </c>
      <c r="P33" s="13"/>
      <c r="R33" s="18"/>
      <c r="S33" s="11"/>
      <c r="V33" s="10">
        <v>44998</v>
      </c>
      <c r="W33">
        <f t="shared" si="4"/>
        <v>310</v>
      </c>
      <c r="X33" s="10">
        <f t="shared" si="5"/>
        <v>45308</v>
      </c>
      <c r="Y33">
        <f t="shared" si="6"/>
        <v>14</v>
      </c>
      <c r="Z33" s="10">
        <f t="shared" si="7"/>
        <v>45322</v>
      </c>
    </row>
    <row r="34" spans="1:26" x14ac:dyDescent="0.35">
      <c r="A34" t="s">
        <v>122</v>
      </c>
      <c r="B34" t="str">
        <f t="shared" ref="B34:B65" si="11">A34&amp;"_"&amp;O34</f>
        <v>V2_CO2 prices Washington Oregon</v>
      </c>
      <c r="C34">
        <f t="shared" ref="C34:C65" si="12">Y34/7</f>
        <v>2</v>
      </c>
      <c r="D34">
        <v>73</v>
      </c>
      <c r="E34" s="10">
        <v>45308</v>
      </c>
      <c r="F34" s="10" t="str">
        <f>E34&amp;"_"&amp;COUNTIF($E$2:E34,E34)</f>
        <v>45308_2</v>
      </c>
      <c r="G34" s="10"/>
      <c r="H34" s="10" t="str">
        <f>G34&amp;"_"&amp;COUNTIF($G$2:G34,G34)</f>
        <v>_0</v>
      </c>
      <c r="I34" s="10"/>
      <c r="J34" s="10" t="str">
        <f>I34&amp;"_"&amp;COUNTIF($I$2:I34,I34)</f>
        <v>_0</v>
      </c>
      <c r="K34" s="10">
        <v>45322</v>
      </c>
      <c r="M34" s="10">
        <f t="shared" si="8"/>
        <v>45294</v>
      </c>
      <c r="N34" s="10">
        <f t="shared" si="9"/>
        <v>45308</v>
      </c>
      <c r="O34" s="13" t="s">
        <v>91</v>
      </c>
      <c r="P34" s="13"/>
      <c r="R34" s="18"/>
      <c r="S34" s="11"/>
      <c r="V34" s="10">
        <v>44999</v>
      </c>
      <c r="W34">
        <f t="shared" ref="W34:W65" si="13">_xlfn.DAYS(E34,V34)</f>
        <v>309</v>
      </c>
      <c r="X34" s="10">
        <f t="shared" ref="X34:X65" si="14">W34+V34</f>
        <v>45308</v>
      </c>
      <c r="Y34">
        <f t="shared" ref="Y34:Y65" si="15">_xlfn.DAYS(K34,E34)</f>
        <v>14</v>
      </c>
      <c r="Z34" s="10">
        <f t="shared" ref="Z34:Z65" si="16">Y34+X34</f>
        <v>45322</v>
      </c>
    </row>
    <row r="35" spans="1:26" x14ac:dyDescent="0.35">
      <c r="A35" t="s">
        <v>122</v>
      </c>
      <c r="B35" t="str">
        <f t="shared" si="11"/>
        <v>V2_CO2 prices BC and Alberta</v>
      </c>
      <c r="C35">
        <f t="shared" si="12"/>
        <v>2</v>
      </c>
      <c r="D35">
        <v>74</v>
      </c>
      <c r="E35" s="10">
        <v>45308</v>
      </c>
      <c r="F35" s="10" t="str">
        <f>E35&amp;"_"&amp;COUNTIF($E$2:E35,E35)</f>
        <v>45308_3</v>
      </c>
      <c r="G35" s="10"/>
      <c r="H35" s="10" t="str">
        <f>G35&amp;"_"&amp;COUNTIF($G$2:G35,G35)</f>
        <v>_0</v>
      </c>
      <c r="I35" s="10"/>
      <c r="J35" s="10" t="str">
        <f>I35&amp;"_"&amp;COUNTIF($I$2:I35,I35)</f>
        <v>_0</v>
      </c>
      <c r="K35" s="10">
        <v>45322</v>
      </c>
      <c r="M35" s="10">
        <f t="shared" si="8"/>
        <v>45294</v>
      </c>
      <c r="N35" s="10">
        <f t="shared" si="9"/>
        <v>45308</v>
      </c>
      <c r="O35" s="13" t="s">
        <v>94</v>
      </c>
      <c r="P35" s="13"/>
      <c r="R35" s="18"/>
      <c r="S35" s="11"/>
      <c r="V35" s="10">
        <v>45000</v>
      </c>
      <c r="W35">
        <f t="shared" si="13"/>
        <v>308</v>
      </c>
      <c r="X35" s="10">
        <f t="shared" si="14"/>
        <v>45308</v>
      </c>
      <c r="Y35">
        <f t="shared" si="15"/>
        <v>14</v>
      </c>
      <c r="Z35" s="10">
        <f t="shared" si="16"/>
        <v>45322</v>
      </c>
    </row>
    <row r="36" spans="1:26" x14ac:dyDescent="0.35">
      <c r="A36" t="s">
        <v>121</v>
      </c>
      <c r="B36" t="str">
        <f t="shared" si="11"/>
        <v>V1_Variable O&amp;M for all thermal generator types</v>
      </c>
      <c r="C36">
        <f t="shared" si="12"/>
        <v>2</v>
      </c>
      <c r="D36">
        <v>26</v>
      </c>
      <c r="E36" s="10">
        <v>45322</v>
      </c>
      <c r="F36" s="10" t="str">
        <f>E36&amp;"_"&amp;COUNTIF($E$2:E36,E36)</f>
        <v>45322_1</v>
      </c>
      <c r="G36" s="10"/>
      <c r="H36" s="10" t="str">
        <f>G36&amp;"_"&amp;COUNTIF($G$2:G36,G36)</f>
        <v>_0</v>
      </c>
      <c r="I36" s="10"/>
      <c r="J36" s="10" t="str">
        <f>I36&amp;"_"&amp;COUNTIF($I$2:I36,I36)</f>
        <v>_0</v>
      </c>
      <c r="K36" s="10">
        <v>45336</v>
      </c>
      <c r="L36" s="10" t="str">
        <f>K36&amp;"_"&amp;COUNTIF($K$2:K36,K36)</f>
        <v>45336_2</v>
      </c>
      <c r="M36" s="10">
        <f t="shared" si="8"/>
        <v>45308</v>
      </c>
      <c r="N36" s="10">
        <f t="shared" si="9"/>
        <v>45322</v>
      </c>
      <c r="O36" s="13" t="s">
        <v>95</v>
      </c>
      <c r="P36" s="13" t="s">
        <v>88</v>
      </c>
      <c r="Q36" t="s">
        <v>123</v>
      </c>
      <c r="V36" s="10">
        <v>44952</v>
      </c>
      <c r="W36">
        <f t="shared" si="13"/>
        <v>370</v>
      </c>
      <c r="X36" s="10">
        <f t="shared" si="14"/>
        <v>45322</v>
      </c>
      <c r="Y36">
        <f t="shared" si="15"/>
        <v>14</v>
      </c>
      <c r="Z36" s="10">
        <f t="shared" si="16"/>
        <v>45336</v>
      </c>
    </row>
    <row r="37" spans="1:26" x14ac:dyDescent="0.35">
      <c r="A37" t="s">
        <v>121</v>
      </c>
      <c r="B37" t="str">
        <f t="shared" si="11"/>
        <v>V1_Variable O&amp;M for all Non-thermal generator types</v>
      </c>
      <c r="C37">
        <f t="shared" si="12"/>
        <v>2</v>
      </c>
      <c r="D37">
        <v>35</v>
      </c>
      <c r="E37" s="10">
        <v>45322</v>
      </c>
      <c r="F37" s="10" t="str">
        <f>E37&amp;"_"&amp;COUNTIF($E$2:E37,E37)</f>
        <v>45322_2</v>
      </c>
      <c r="G37" s="10"/>
      <c r="H37" s="10" t="str">
        <f>G37&amp;"_"&amp;COUNTIF($G$2:G37,G37)</f>
        <v>_0</v>
      </c>
      <c r="I37" s="10"/>
      <c r="J37" s="10" t="str">
        <f>I37&amp;"_"&amp;COUNTIF($I$2:I37,I37)</f>
        <v>_0</v>
      </c>
      <c r="K37" s="10">
        <v>45336</v>
      </c>
      <c r="L37" s="10" t="str">
        <f>K37&amp;"_"&amp;COUNTIF($K$2:K37,K37)</f>
        <v>45336_3</v>
      </c>
      <c r="M37" s="10">
        <f t="shared" si="8"/>
        <v>45308</v>
      </c>
      <c r="N37" s="10">
        <f t="shared" si="9"/>
        <v>45322</v>
      </c>
      <c r="O37" s="13" t="s">
        <v>96</v>
      </c>
      <c r="P37" s="13"/>
      <c r="Q37" t="s">
        <v>123</v>
      </c>
      <c r="V37" s="10">
        <v>44961</v>
      </c>
      <c r="W37">
        <f t="shared" si="13"/>
        <v>361</v>
      </c>
      <c r="X37" s="10">
        <f t="shared" si="14"/>
        <v>45322</v>
      </c>
      <c r="Y37">
        <f t="shared" si="15"/>
        <v>14</v>
      </c>
      <c r="Z37" s="10">
        <f t="shared" si="16"/>
        <v>45336</v>
      </c>
    </row>
    <row r="38" spans="1:26" x14ac:dyDescent="0.35">
      <c r="A38" t="s">
        <v>122</v>
      </c>
      <c r="B38" t="str">
        <f t="shared" si="11"/>
        <v xml:space="preserve">V2_BC Hydro Data </v>
      </c>
      <c r="C38">
        <f t="shared" si="12"/>
        <v>2</v>
      </c>
      <c r="D38">
        <v>49</v>
      </c>
      <c r="E38" s="10">
        <v>45322</v>
      </c>
      <c r="F38" s="10" t="str">
        <f>E38&amp;"_"&amp;COUNTIF($E$2:E38,E38)</f>
        <v>45322_3</v>
      </c>
      <c r="G38" s="10"/>
      <c r="H38" s="10" t="str">
        <f>G38&amp;"_"&amp;COUNTIF($G$2:G38,G38)</f>
        <v>_0</v>
      </c>
      <c r="I38" s="10"/>
      <c r="J38" s="10" t="str">
        <f>I38&amp;"_"&amp;COUNTIF($I$2:I38,I38)</f>
        <v>_0</v>
      </c>
      <c r="K38" s="10">
        <v>45336</v>
      </c>
      <c r="M38" s="10">
        <f t="shared" si="8"/>
        <v>45308</v>
      </c>
      <c r="N38" s="10">
        <f t="shared" si="9"/>
        <v>45322</v>
      </c>
      <c r="O38" s="13" t="s">
        <v>103</v>
      </c>
      <c r="P38" s="13" t="s">
        <v>128</v>
      </c>
      <c r="Q38" s="10"/>
      <c r="R38" s="10"/>
      <c r="S38" s="11"/>
      <c r="V38" s="10">
        <v>44975</v>
      </c>
      <c r="W38">
        <f t="shared" si="13"/>
        <v>347</v>
      </c>
      <c r="X38" s="10">
        <f t="shared" si="14"/>
        <v>45322</v>
      </c>
      <c r="Y38">
        <f t="shared" si="15"/>
        <v>14</v>
      </c>
      <c r="Z38" s="10">
        <f t="shared" si="16"/>
        <v>45336</v>
      </c>
    </row>
    <row r="39" spans="1:26" x14ac:dyDescent="0.35">
      <c r="A39" t="s">
        <v>121</v>
      </c>
      <c r="B39" t="str">
        <f t="shared" si="11"/>
        <v>V1_Dispatch price for wind, solar, and hydro (Also called oportunity cost)</v>
      </c>
      <c r="C39">
        <f t="shared" si="12"/>
        <v>2</v>
      </c>
      <c r="D39">
        <v>36</v>
      </c>
      <c r="E39" s="10">
        <v>45336</v>
      </c>
      <c r="F39" s="10" t="str">
        <f>E39&amp;"_"&amp;COUNTIF($E$2:E39,E39)</f>
        <v>45336_1</v>
      </c>
      <c r="G39" s="10"/>
      <c r="H39" s="10" t="str">
        <f>G39&amp;"_"&amp;COUNTIF($G$2:G39,G39)</f>
        <v>_0</v>
      </c>
      <c r="I39" s="10"/>
      <c r="J39" s="10" t="str">
        <f>I39&amp;"_"&amp;COUNTIF($I$2:I39,I39)</f>
        <v>_0</v>
      </c>
      <c r="K39" s="10">
        <v>45350</v>
      </c>
      <c r="L39" s="10" t="str">
        <f>K39&amp;"_"&amp;COUNTIF($K$2:K39,K39)</f>
        <v>45350_1</v>
      </c>
      <c r="M39" s="10">
        <f t="shared" si="8"/>
        <v>45322</v>
      </c>
      <c r="N39" s="10">
        <f t="shared" si="9"/>
        <v>45336</v>
      </c>
      <c r="O39" s="13" t="s">
        <v>5</v>
      </c>
      <c r="P39" s="13"/>
      <c r="Q39" t="s">
        <v>123</v>
      </c>
      <c r="V39" s="10">
        <v>44962</v>
      </c>
      <c r="W39">
        <f t="shared" si="13"/>
        <v>374</v>
      </c>
      <c r="X39" s="10">
        <f t="shared" si="14"/>
        <v>45336</v>
      </c>
      <c r="Y39">
        <f t="shared" si="15"/>
        <v>14</v>
      </c>
      <c r="Z39" s="10">
        <f t="shared" si="16"/>
        <v>45350</v>
      </c>
    </row>
    <row r="40" spans="1:26" x14ac:dyDescent="0.35">
      <c r="A40" t="s">
        <v>122</v>
      </c>
      <c r="B40" t="str">
        <f t="shared" si="11"/>
        <v>V2_Load Shapes</v>
      </c>
      <c r="C40">
        <f t="shared" si="12"/>
        <v>4</v>
      </c>
      <c r="D40">
        <v>50</v>
      </c>
      <c r="E40" s="10">
        <v>45336</v>
      </c>
      <c r="F40" s="10" t="str">
        <f>E40&amp;"_"&amp;COUNTIF($E$2:E40,E40)</f>
        <v>45336_2</v>
      </c>
      <c r="G40" s="10">
        <f>E40+14</f>
        <v>45350</v>
      </c>
      <c r="H40" s="10" t="str">
        <f>G40&amp;"_"&amp;COUNTIF($G$2:G40,G40)</f>
        <v>45350_1</v>
      </c>
      <c r="I40" s="10"/>
      <c r="J40" s="10" t="str">
        <f>I40&amp;"_"&amp;COUNTIF($I$2:I40,I40)</f>
        <v>_0</v>
      </c>
      <c r="K40" s="10">
        <v>45364</v>
      </c>
      <c r="M40" s="10">
        <f t="shared" si="8"/>
        <v>45322</v>
      </c>
      <c r="N40" s="10">
        <f t="shared" si="9"/>
        <v>45350</v>
      </c>
      <c r="O40" s="13" t="s">
        <v>63</v>
      </c>
      <c r="P40" s="13" t="s">
        <v>31</v>
      </c>
      <c r="R40" s="18"/>
      <c r="S40" s="11"/>
      <c r="V40" s="10">
        <v>44976</v>
      </c>
      <c r="W40">
        <f t="shared" si="13"/>
        <v>360</v>
      </c>
      <c r="X40" s="10">
        <f t="shared" si="14"/>
        <v>45336</v>
      </c>
      <c r="Y40">
        <f t="shared" si="15"/>
        <v>28</v>
      </c>
      <c r="Z40" s="10">
        <f t="shared" si="16"/>
        <v>45364</v>
      </c>
    </row>
    <row r="41" spans="1:26" x14ac:dyDescent="0.35">
      <c r="A41" t="s">
        <v>122</v>
      </c>
      <c r="B41" t="str">
        <f t="shared" si="11"/>
        <v>V2_    Demand Response Shapes</v>
      </c>
      <c r="C41">
        <f t="shared" si="12"/>
        <v>2</v>
      </c>
      <c r="D41">
        <v>51</v>
      </c>
      <c r="E41" s="10">
        <v>45364</v>
      </c>
      <c r="F41" s="10" t="str">
        <f>E41&amp;"_"&amp;COUNTIF($E$2:E41,E41)</f>
        <v>45364_1</v>
      </c>
      <c r="G41" s="10"/>
      <c r="H41" s="10" t="str">
        <f>G41&amp;"_"&amp;COUNTIF($G$2:G41,G41)</f>
        <v>_0</v>
      </c>
      <c r="I41" s="10"/>
      <c r="J41" s="10" t="str">
        <f>I41&amp;"_"&amp;COUNTIF($I$2:I41,I41)</f>
        <v>_0</v>
      </c>
      <c r="K41" s="10">
        <v>45378</v>
      </c>
      <c r="M41" s="10">
        <f t="shared" si="8"/>
        <v>45350</v>
      </c>
      <c r="N41" s="10">
        <f t="shared" si="9"/>
        <v>45364</v>
      </c>
      <c r="O41" s="13" t="s">
        <v>73</v>
      </c>
      <c r="P41" s="13"/>
      <c r="R41" s="18"/>
      <c r="S41" s="11"/>
      <c r="V41" s="10">
        <v>44977</v>
      </c>
      <c r="W41">
        <f t="shared" si="13"/>
        <v>387</v>
      </c>
      <c r="X41" s="10">
        <f t="shared" si="14"/>
        <v>45364</v>
      </c>
      <c r="Y41">
        <f t="shared" si="15"/>
        <v>14</v>
      </c>
      <c r="Z41" s="10">
        <f t="shared" si="16"/>
        <v>45378</v>
      </c>
    </row>
    <row r="42" spans="1:26" x14ac:dyDescent="0.35">
      <c r="A42" t="s">
        <v>122</v>
      </c>
      <c r="B42" t="str">
        <f t="shared" si="11"/>
        <v>V2_    Energy Efficiency</v>
      </c>
      <c r="C42">
        <f t="shared" si="12"/>
        <v>2</v>
      </c>
      <c r="D42">
        <v>52</v>
      </c>
      <c r="E42" s="10">
        <v>45364</v>
      </c>
      <c r="F42" s="10" t="str">
        <f>E42&amp;"_"&amp;COUNTIF($E$2:E42,E42)</f>
        <v>45364_2</v>
      </c>
      <c r="G42" s="10"/>
      <c r="H42" s="10" t="str">
        <f>G42&amp;"_"&amp;COUNTIF($G$2:G42,G42)</f>
        <v>_0</v>
      </c>
      <c r="I42" s="10"/>
      <c r="J42" s="10" t="str">
        <f>I42&amp;"_"&amp;COUNTIF($I$2:I42,I42)</f>
        <v>_0</v>
      </c>
      <c r="K42" s="10">
        <v>45378</v>
      </c>
      <c r="M42" s="10">
        <f t="shared" si="8"/>
        <v>45350</v>
      </c>
      <c r="N42" s="10">
        <f t="shared" si="9"/>
        <v>45364</v>
      </c>
      <c r="O42" s="13" t="s">
        <v>74</v>
      </c>
      <c r="P42" s="13"/>
      <c r="R42" s="18"/>
      <c r="S42" s="11"/>
      <c r="V42" s="10">
        <v>44978</v>
      </c>
      <c r="W42">
        <f t="shared" si="13"/>
        <v>386</v>
      </c>
      <c r="X42" s="10">
        <f t="shared" si="14"/>
        <v>45364</v>
      </c>
      <c r="Y42">
        <f t="shared" si="15"/>
        <v>14</v>
      </c>
      <c r="Z42" s="10">
        <f t="shared" si="16"/>
        <v>45378</v>
      </c>
    </row>
    <row r="43" spans="1:26" x14ac:dyDescent="0.35">
      <c r="A43" t="s">
        <v>122</v>
      </c>
      <c r="B43" t="str">
        <f t="shared" si="11"/>
        <v>V2_Load-Following and Regulation reserve calculations</v>
      </c>
      <c r="C43">
        <f t="shared" si="12"/>
        <v>6</v>
      </c>
      <c r="D43">
        <v>78</v>
      </c>
      <c r="E43" s="10">
        <v>45364</v>
      </c>
      <c r="F43" s="10" t="str">
        <f>E43&amp;"_"&amp;COUNTIF($E$2:E43,E43)</f>
        <v>45364_3</v>
      </c>
      <c r="G43" s="10">
        <f>E43+14</f>
        <v>45378</v>
      </c>
      <c r="H43" s="10" t="str">
        <f>G43&amp;"_"&amp;COUNTIF($G$2:G43,G43)</f>
        <v>45378_1</v>
      </c>
      <c r="I43" s="10">
        <f>G43+14</f>
        <v>45392</v>
      </c>
      <c r="J43" s="10" t="str">
        <f>I43&amp;"_"&amp;COUNTIF($I$2:I43,I43)</f>
        <v>45392_1</v>
      </c>
      <c r="K43" s="10">
        <v>45406</v>
      </c>
      <c r="M43" s="10">
        <f t="shared" si="8"/>
        <v>45350</v>
      </c>
      <c r="N43" s="10">
        <f t="shared" si="9"/>
        <v>45392</v>
      </c>
      <c r="O43" s="13" t="s">
        <v>6</v>
      </c>
      <c r="P43" s="13"/>
      <c r="R43" s="18"/>
      <c r="S43" s="11"/>
      <c r="V43" s="10">
        <v>45004</v>
      </c>
      <c r="W43">
        <f t="shared" si="13"/>
        <v>360</v>
      </c>
      <c r="X43" s="10">
        <f t="shared" si="14"/>
        <v>45364</v>
      </c>
      <c r="Y43">
        <f t="shared" si="15"/>
        <v>42</v>
      </c>
      <c r="Z43" s="10">
        <f t="shared" si="16"/>
        <v>45406</v>
      </c>
    </row>
    <row r="44" spans="1:26" x14ac:dyDescent="0.35">
      <c r="A44" t="s">
        <v>121</v>
      </c>
      <c r="B44" t="str">
        <f t="shared" si="11"/>
        <v>V1_Maintenance Schedule</v>
      </c>
      <c r="C44">
        <f t="shared" si="12"/>
        <v>2</v>
      </c>
      <c r="D44">
        <v>39</v>
      </c>
      <c r="E44" s="10">
        <v>45378</v>
      </c>
      <c r="F44" s="10" t="str">
        <f>E44&amp;"_"&amp;COUNTIF($E$2:E44,E44)</f>
        <v>45378_1</v>
      </c>
      <c r="G44" s="10"/>
      <c r="H44" s="10" t="str">
        <f>G44&amp;"_"&amp;COUNTIF($G$2:G44,G44)</f>
        <v>_0</v>
      </c>
      <c r="I44" s="10"/>
      <c r="J44" s="10" t="str">
        <f>I44&amp;"_"&amp;COUNTIF($I$2:I44,I44)</f>
        <v>_0</v>
      </c>
      <c r="K44" s="10">
        <v>45392</v>
      </c>
      <c r="L44" s="10" t="str">
        <f>K44&amp;"_"&amp;COUNTIF($K$2:K44,K44)</f>
        <v>45392_1</v>
      </c>
      <c r="M44" s="10">
        <f t="shared" si="8"/>
        <v>45364</v>
      </c>
      <c r="N44" s="10">
        <f t="shared" si="9"/>
        <v>45378</v>
      </c>
      <c r="O44" s="13" t="s">
        <v>48</v>
      </c>
      <c r="P44" s="13"/>
      <c r="Q44" t="s">
        <v>123</v>
      </c>
      <c r="R44" t="s">
        <v>123</v>
      </c>
      <c r="V44" s="10">
        <v>44965</v>
      </c>
      <c r="W44">
        <f t="shared" si="13"/>
        <v>413</v>
      </c>
      <c r="X44" s="10">
        <f t="shared" si="14"/>
        <v>45378</v>
      </c>
      <c r="Y44">
        <f t="shared" si="15"/>
        <v>14</v>
      </c>
      <c r="Z44" s="10">
        <f t="shared" si="16"/>
        <v>45392</v>
      </c>
    </row>
    <row r="45" spans="1:26" x14ac:dyDescent="0.35">
      <c r="A45" t="s">
        <v>122</v>
      </c>
      <c r="B45" t="str">
        <f t="shared" si="11"/>
        <v>V2_    Electric Vehicle loads</v>
      </c>
      <c r="C45">
        <f t="shared" si="12"/>
        <v>2</v>
      </c>
      <c r="D45">
        <v>54</v>
      </c>
      <c r="E45" s="10">
        <v>45378</v>
      </c>
      <c r="F45" s="10" t="str">
        <f>E45&amp;"_"&amp;COUNTIF($E$2:E45,E45)</f>
        <v>45378_2</v>
      </c>
      <c r="G45" s="10"/>
      <c r="H45" s="10" t="str">
        <f>G45&amp;"_"&amp;COUNTIF($G$2:G45,G45)</f>
        <v>_0</v>
      </c>
      <c r="I45" s="10"/>
      <c r="J45" s="10" t="str">
        <f>I45&amp;"_"&amp;COUNTIF($I$2:I45,I45)</f>
        <v>_0</v>
      </c>
      <c r="K45" s="10">
        <v>45392</v>
      </c>
      <c r="M45" s="10">
        <f t="shared" si="8"/>
        <v>45364</v>
      </c>
      <c r="N45" s="10">
        <f t="shared" si="9"/>
        <v>45378</v>
      </c>
      <c r="O45" s="13" t="s">
        <v>76</v>
      </c>
      <c r="P45" s="13"/>
      <c r="R45" s="18"/>
      <c r="S45" s="11"/>
      <c r="V45" s="10">
        <v>44980</v>
      </c>
      <c r="W45">
        <f t="shared" si="13"/>
        <v>398</v>
      </c>
      <c r="X45" s="10">
        <f t="shared" si="14"/>
        <v>45378</v>
      </c>
      <c r="Y45">
        <f t="shared" si="15"/>
        <v>14</v>
      </c>
      <c r="Z45" s="10">
        <f t="shared" si="16"/>
        <v>45392</v>
      </c>
    </row>
    <row r="46" spans="1:26" x14ac:dyDescent="0.35">
      <c r="A46" t="s">
        <v>122</v>
      </c>
      <c r="B46" t="str">
        <f t="shared" si="11"/>
        <v>V2_    Electrification Loads</v>
      </c>
      <c r="C46">
        <f t="shared" si="12"/>
        <v>2</v>
      </c>
      <c r="D46">
        <v>55</v>
      </c>
      <c r="E46" s="10">
        <v>45378</v>
      </c>
      <c r="F46" s="10" t="str">
        <f>E46&amp;"_"&amp;COUNTIF($E$2:E46,E46)</f>
        <v>45378_3</v>
      </c>
      <c r="G46" s="10"/>
      <c r="H46" s="10" t="str">
        <f>G46&amp;"_"&amp;COUNTIF($G$2:G46,G46)</f>
        <v>_0</v>
      </c>
      <c r="I46" s="10"/>
      <c r="J46" s="10" t="str">
        <f>I46&amp;"_"&amp;COUNTIF($I$2:I46,I46)</f>
        <v>_0</v>
      </c>
      <c r="K46" s="10">
        <v>45392</v>
      </c>
      <c r="M46" s="10">
        <f t="shared" si="8"/>
        <v>45364</v>
      </c>
      <c r="N46" s="10">
        <f t="shared" si="9"/>
        <v>45378</v>
      </c>
      <c r="O46" s="13" t="s">
        <v>77</v>
      </c>
      <c r="P46" s="13"/>
      <c r="R46" s="18"/>
      <c r="S46" s="11"/>
      <c r="V46" s="10">
        <v>44981</v>
      </c>
      <c r="W46">
        <f t="shared" si="13"/>
        <v>397</v>
      </c>
      <c r="X46" s="10">
        <f t="shared" si="14"/>
        <v>45378</v>
      </c>
      <c r="Y46">
        <f t="shared" si="15"/>
        <v>14</v>
      </c>
      <c r="Z46" s="10">
        <f t="shared" si="16"/>
        <v>45392</v>
      </c>
    </row>
    <row r="47" spans="1:26" x14ac:dyDescent="0.35">
      <c r="A47" t="s">
        <v>122</v>
      </c>
      <c r="B47" t="str">
        <f t="shared" si="11"/>
        <v xml:space="preserve">V2_    BTM PV </v>
      </c>
      <c r="C47">
        <f t="shared" si="12"/>
        <v>2</v>
      </c>
      <c r="D47">
        <v>56</v>
      </c>
      <c r="E47" s="10">
        <v>45378</v>
      </c>
      <c r="F47" s="10" t="str">
        <f>E47&amp;"_"&amp;COUNTIF($E$2:E47,E47)</f>
        <v>45378_4</v>
      </c>
      <c r="G47" s="10"/>
      <c r="H47" s="10" t="str">
        <f>G47&amp;"_"&amp;COUNTIF($G$2:G47,G47)</f>
        <v>_0</v>
      </c>
      <c r="I47" s="10"/>
      <c r="J47" s="10" t="str">
        <f>I47&amp;"_"&amp;COUNTIF($I$2:I47,I47)</f>
        <v>_0</v>
      </c>
      <c r="K47" s="10">
        <v>45392</v>
      </c>
      <c r="M47" s="10">
        <f t="shared" si="8"/>
        <v>45364</v>
      </c>
      <c r="N47" s="10">
        <f t="shared" si="9"/>
        <v>45378</v>
      </c>
      <c r="O47" s="13" t="s">
        <v>78</v>
      </c>
      <c r="P47" s="13"/>
      <c r="R47" s="18"/>
      <c r="S47" s="11"/>
      <c r="V47" s="10">
        <v>44982</v>
      </c>
      <c r="W47">
        <f t="shared" si="13"/>
        <v>396</v>
      </c>
      <c r="X47" s="10">
        <f t="shared" si="14"/>
        <v>45378</v>
      </c>
      <c r="Y47">
        <f t="shared" si="15"/>
        <v>14</v>
      </c>
      <c r="Z47" s="10">
        <f t="shared" si="16"/>
        <v>45392</v>
      </c>
    </row>
    <row r="48" spans="1:26" x14ac:dyDescent="0.35">
      <c r="A48" t="s">
        <v>122</v>
      </c>
      <c r="B48" t="str">
        <f t="shared" si="11"/>
        <v>V2_    BTM Storage</v>
      </c>
      <c r="C48">
        <f t="shared" si="12"/>
        <v>2</v>
      </c>
      <c r="D48">
        <v>57</v>
      </c>
      <c r="E48" s="10">
        <v>45378</v>
      </c>
      <c r="F48" s="10" t="str">
        <f>E48&amp;"_"&amp;COUNTIF($E$2:E48,E48)</f>
        <v>45378_5</v>
      </c>
      <c r="G48" s="10"/>
      <c r="H48" s="10" t="str">
        <f>G48&amp;"_"&amp;COUNTIF($G$2:G48,G48)</f>
        <v>_0</v>
      </c>
      <c r="I48" s="10"/>
      <c r="J48" s="10" t="str">
        <f>I48&amp;"_"&amp;COUNTIF($I$2:I48,I48)</f>
        <v>_0</v>
      </c>
      <c r="K48" s="10">
        <v>45392</v>
      </c>
      <c r="M48" s="10">
        <f t="shared" si="8"/>
        <v>45364</v>
      </c>
      <c r="N48" s="10">
        <f t="shared" si="9"/>
        <v>45378</v>
      </c>
      <c r="O48" s="13" t="s">
        <v>79</v>
      </c>
      <c r="P48" s="13"/>
      <c r="R48" s="18"/>
      <c r="S48" s="11"/>
      <c r="V48" s="10">
        <v>44983</v>
      </c>
      <c r="W48">
        <f t="shared" si="13"/>
        <v>395</v>
      </c>
      <c r="X48" s="10">
        <f t="shared" si="14"/>
        <v>45378</v>
      </c>
      <c r="Y48">
        <f t="shared" si="15"/>
        <v>14</v>
      </c>
      <c r="Z48" s="10">
        <f t="shared" si="16"/>
        <v>45392</v>
      </c>
    </row>
    <row r="49" spans="1:26" x14ac:dyDescent="0.35">
      <c r="A49" t="s">
        <v>122</v>
      </c>
      <c r="B49" t="str">
        <f t="shared" si="11"/>
        <v>V2_Maintenance Schedule</v>
      </c>
      <c r="C49">
        <f t="shared" si="12"/>
        <v>2</v>
      </c>
      <c r="D49">
        <v>79</v>
      </c>
      <c r="E49" s="10">
        <v>45378</v>
      </c>
      <c r="F49" s="10" t="str">
        <f>E49&amp;"_"&amp;COUNTIF($E$2:E49,E49)</f>
        <v>45378_6</v>
      </c>
      <c r="G49" s="10"/>
      <c r="H49" s="10" t="str">
        <f>G49&amp;"_"&amp;COUNTIF($G$2:G49,G49)</f>
        <v>_0</v>
      </c>
      <c r="I49" s="10"/>
      <c r="J49" s="10" t="str">
        <f>I49&amp;"_"&amp;COUNTIF($I$2:I49,I49)</f>
        <v>_0</v>
      </c>
      <c r="K49" s="10">
        <v>45392</v>
      </c>
      <c r="M49" s="10">
        <f t="shared" si="8"/>
        <v>45364</v>
      </c>
      <c r="N49" s="10">
        <f t="shared" si="9"/>
        <v>45378</v>
      </c>
      <c r="O49" s="13" t="s">
        <v>48</v>
      </c>
      <c r="P49" s="13"/>
      <c r="R49" s="18"/>
      <c r="S49" s="11"/>
      <c r="V49" s="10">
        <v>45005</v>
      </c>
      <c r="W49">
        <f t="shared" si="13"/>
        <v>373</v>
      </c>
      <c r="X49" s="10">
        <f t="shared" si="14"/>
        <v>45378</v>
      </c>
      <c r="Y49">
        <f t="shared" si="15"/>
        <v>14</v>
      </c>
      <c r="Z49" s="10">
        <f t="shared" si="16"/>
        <v>45392</v>
      </c>
    </row>
    <row r="50" spans="1:26" x14ac:dyDescent="0.35">
      <c r="A50" t="s">
        <v>122</v>
      </c>
      <c r="B50" t="str">
        <f t="shared" si="11"/>
        <v>V2_Hourly Utility Scale Solar shapes</v>
      </c>
      <c r="C50">
        <f t="shared" si="12"/>
        <v>2</v>
      </c>
      <c r="D50">
        <v>58</v>
      </c>
      <c r="E50" s="10">
        <v>45392</v>
      </c>
      <c r="F50" s="10" t="str">
        <f>E50&amp;"_"&amp;COUNTIF($E$2:E50,E50)</f>
        <v>45392_1</v>
      </c>
      <c r="G50" s="10"/>
      <c r="H50" s="10" t="str">
        <f>G50&amp;"_"&amp;COUNTIF($G$2:G50,G50)</f>
        <v>_0</v>
      </c>
      <c r="I50" s="10"/>
      <c r="J50" s="10" t="str">
        <f>I50&amp;"_"&amp;COUNTIF($I$2:I50,I50)</f>
        <v>_0</v>
      </c>
      <c r="K50" s="10">
        <v>45406</v>
      </c>
      <c r="M50" s="10">
        <f t="shared" si="8"/>
        <v>45378</v>
      </c>
      <c r="N50" s="10">
        <f t="shared" si="9"/>
        <v>45392</v>
      </c>
      <c r="O50" s="13" t="s">
        <v>66</v>
      </c>
      <c r="P50" s="13" t="s">
        <v>31</v>
      </c>
      <c r="R50" s="18"/>
      <c r="S50" s="11"/>
      <c r="V50" s="10">
        <v>44984</v>
      </c>
      <c r="W50">
        <f t="shared" si="13"/>
        <v>408</v>
      </c>
      <c r="X50" s="10">
        <f t="shared" si="14"/>
        <v>45392</v>
      </c>
      <c r="Y50">
        <f t="shared" si="15"/>
        <v>14</v>
      </c>
      <c r="Z50" s="10">
        <f t="shared" si="16"/>
        <v>45406</v>
      </c>
    </row>
    <row r="51" spans="1:26" x14ac:dyDescent="0.35">
      <c r="A51" t="s">
        <v>122</v>
      </c>
      <c r="B51" t="str">
        <f t="shared" si="11"/>
        <v>V2_Hourly Wind Shapes</v>
      </c>
      <c r="C51">
        <f t="shared" si="12"/>
        <v>2</v>
      </c>
      <c r="D51">
        <v>59</v>
      </c>
      <c r="E51" s="10">
        <v>45392</v>
      </c>
      <c r="F51" s="10" t="str">
        <f>E51&amp;"_"&amp;COUNTIF($E$2:E51,E51)</f>
        <v>45392_2</v>
      </c>
      <c r="G51" s="10"/>
      <c r="H51" s="10" t="str">
        <f>G51&amp;"_"&amp;COUNTIF($G$2:G51,G51)</f>
        <v>_0</v>
      </c>
      <c r="I51" s="10"/>
      <c r="J51" s="10" t="str">
        <f>I51&amp;"_"&amp;COUNTIF($I$2:I51,I51)</f>
        <v>_0</v>
      </c>
      <c r="K51" s="10">
        <v>45406</v>
      </c>
      <c r="M51" s="10">
        <f t="shared" si="8"/>
        <v>45378</v>
      </c>
      <c r="N51" s="10">
        <f t="shared" si="9"/>
        <v>45392</v>
      </c>
      <c r="O51" s="13" t="s">
        <v>65</v>
      </c>
      <c r="P51" s="13" t="s">
        <v>31</v>
      </c>
      <c r="R51" s="18"/>
      <c r="S51" s="11"/>
      <c r="V51" s="10">
        <v>44985</v>
      </c>
      <c r="W51">
        <f t="shared" si="13"/>
        <v>407</v>
      </c>
      <c r="X51" s="10">
        <f t="shared" si="14"/>
        <v>45392</v>
      </c>
      <c r="Y51">
        <f t="shared" si="15"/>
        <v>14</v>
      </c>
      <c r="Z51" s="10">
        <f t="shared" si="16"/>
        <v>45406</v>
      </c>
    </row>
    <row r="52" spans="1:26" x14ac:dyDescent="0.35">
      <c r="A52" t="s">
        <v>122</v>
      </c>
      <c r="B52" t="str">
        <f t="shared" si="11"/>
        <v>V2_BTM PV Shapes and modeling methodology</v>
      </c>
      <c r="C52">
        <f t="shared" si="12"/>
        <v>2</v>
      </c>
      <c r="D52">
        <v>60</v>
      </c>
      <c r="E52" s="10">
        <v>45392</v>
      </c>
      <c r="F52" s="10" t="str">
        <f>E52&amp;"_"&amp;COUNTIF($E$2:E52,E52)</f>
        <v>45392_3</v>
      </c>
      <c r="G52" s="10"/>
      <c r="H52" s="10" t="str">
        <f>G52&amp;"_"&amp;COUNTIF($G$2:G52,G52)</f>
        <v>_0</v>
      </c>
      <c r="I52" s="10"/>
      <c r="J52" s="10" t="str">
        <f>I52&amp;"_"&amp;COUNTIF($I$2:I52,I52)</f>
        <v>_0</v>
      </c>
      <c r="K52" s="10">
        <v>45406</v>
      </c>
      <c r="M52" s="10">
        <f t="shared" si="8"/>
        <v>45378</v>
      </c>
      <c r="N52" s="10">
        <f t="shared" si="9"/>
        <v>45392</v>
      </c>
      <c r="O52" s="13" t="s">
        <v>67</v>
      </c>
      <c r="P52" s="13" t="s">
        <v>31</v>
      </c>
      <c r="R52" s="18"/>
      <c r="S52" s="11"/>
      <c r="V52" s="10">
        <v>44986</v>
      </c>
      <c r="W52">
        <f t="shared" si="13"/>
        <v>406</v>
      </c>
      <c r="X52" s="10">
        <f t="shared" si="14"/>
        <v>45392</v>
      </c>
      <c r="Y52">
        <f t="shared" si="15"/>
        <v>14</v>
      </c>
      <c r="Z52" s="10">
        <f t="shared" si="16"/>
        <v>45406</v>
      </c>
    </row>
    <row r="53" spans="1:26" x14ac:dyDescent="0.35">
      <c r="A53" t="s">
        <v>121</v>
      </c>
      <c r="B53" t="str">
        <f t="shared" si="11"/>
        <v>V1_Coincident Energy Year Shapes</v>
      </c>
      <c r="C53" t="e">
        <f t="shared" si="12"/>
        <v>#VALUE!</v>
      </c>
      <c r="D53">
        <v>7</v>
      </c>
      <c r="E53" s="10" t="s">
        <v>46</v>
      </c>
      <c r="F53" s="10" t="str">
        <f>E53&amp;"_"&amp;COUNTIF($E$2:E53,E53)</f>
        <v>None_1</v>
      </c>
      <c r="G53" s="10"/>
      <c r="H53" s="10" t="str">
        <f>G53&amp;"_"&amp;COUNTIF($G$2:G53,G53)</f>
        <v>_0</v>
      </c>
      <c r="I53" s="10"/>
      <c r="J53" s="10" t="str">
        <f>I53&amp;"_"&amp;COUNTIF($I$2:I53,I53)</f>
        <v>_0</v>
      </c>
      <c r="K53" s="10" t="s">
        <v>46</v>
      </c>
      <c r="L53" s="10" t="str">
        <f>K53&amp;"_"&amp;COUNTIF($K$2:K53,K53)</f>
        <v>None_1</v>
      </c>
      <c r="M53" s="10" t="e">
        <f t="shared" ref="M53:M63" si="17">E53+14</f>
        <v>#VALUE!</v>
      </c>
      <c r="N53" s="10" t="e">
        <f t="shared" ref="N53:N63" si="18">K53+14</f>
        <v>#VALUE!</v>
      </c>
      <c r="O53" s="13" t="s">
        <v>7</v>
      </c>
      <c r="P53" s="13" t="s">
        <v>127</v>
      </c>
      <c r="V53" s="10">
        <v>44933</v>
      </c>
      <c r="W53" t="e">
        <f t="shared" si="13"/>
        <v>#VALUE!</v>
      </c>
      <c r="X53" s="10" t="e">
        <f t="shared" si="14"/>
        <v>#VALUE!</v>
      </c>
      <c r="Y53" t="e">
        <f t="shared" si="15"/>
        <v>#VALUE!</v>
      </c>
      <c r="Z53" s="10" t="e">
        <f t="shared" si="16"/>
        <v>#VALUE!</v>
      </c>
    </row>
    <row r="54" spans="1:26" x14ac:dyDescent="0.35">
      <c r="A54" t="s">
        <v>121</v>
      </c>
      <c r="B54" t="str">
        <f t="shared" si="11"/>
        <v>V1_Hydro Data (Weekly energy, min, max, etc.)</v>
      </c>
      <c r="C54" t="e">
        <f t="shared" si="12"/>
        <v>#VALUE!</v>
      </c>
      <c r="D54">
        <v>8</v>
      </c>
      <c r="E54" s="10" t="s">
        <v>46</v>
      </c>
      <c r="F54" s="10" t="str">
        <f>E54&amp;"_"&amp;COUNTIF($E$2:E54,E54)</f>
        <v>None_2</v>
      </c>
      <c r="G54" s="10"/>
      <c r="H54" s="10" t="str">
        <f>G54&amp;"_"&amp;COUNTIF($G$2:G54,G54)</f>
        <v>_0</v>
      </c>
      <c r="I54" s="10"/>
      <c r="J54" s="10" t="str">
        <f>I54&amp;"_"&amp;COUNTIF($I$2:I54,I54)</f>
        <v>_0</v>
      </c>
      <c r="K54" s="10" t="s">
        <v>46</v>
      </c>
      <c r="L54" s="10" t="str">
        <f>K54&amp;"_"&amp;COUNTIF($K$2:K54,K54)</f>
        <v>None_2</v>
      </c>
      <c r="M54" s="10" t="e">
        <f t="shared" si="17"/>
        <v>#VALUE!</v>
      </c>
      <c r="N54" s="10" t="e">
        <f t="shared" si="18"/>
        <v>#VALUE!</v>
      </c>
      <c r="O54" s="13" t="s">
        <v>64</v>
      </c>
      <c r="P54" s="13" t="s">
        <v>127</v>
      </c>
      <c r="V54" s="10">
        <v>44934</v>
      </c>
      <c r="W54" t="e">
        <f t="shared" si="13"/>
        <v>#VALUE!</v>
      </c>
      <c r="X54" s="10" t="e">
        <f t="shared" si="14"/>
        <v>#VALUE!</v>
      </c>
      <c r="Y54" t="e">
        <f t="shared" si="15"/>
        <v>#VALUE!</v>
      </c>
      <c r="Z54" s="10" t="e">
        <f t="shared" si="16"/>
        <v>#VALUE!</v>
      </c>
    </row>
    <row r="55" spans="1:26" x14ac:dyDescent="0.35">
      <c r="A55" t="s">
        <v>121</v>
      </c>
      <c r="B55" t="str">
        <f t="shared" si="11"/>
        <v>V1_    Pump loads</v>
      </c>
      <c r="C55" t="e">
        <f t="shared" si="12"/>
        <v>#VALUE!</v>
      </c>
      <c r="D55">
        <v>13</v>
      </c>
      <c r="E55" s="10" t="s">
        <v>46</v>
      </c>
      <c r="F55" s="10" t="str">
        <f>E55&amp;"_"&amp;COUNTIF($E$2:E55,E55)</f>
        <v>None_3</v>
      </c>
      <c r="G55" s="10"/>
      <c r="H55" s="10" t="str">
        <f>G55&amp;"_"&amp;COUNTIF($G$2:G55,G55)</f>
        <v>_0</v>
      </c>
      <c r="I55" s="10"/>
      <c r="J55" s="10" t="str">
        <f>I55&amp;"_"&amp;COUNTIF($I$2:I55,I55)</f>
        <v>_0</v>
      </c>
      <c r="K55" s="10" t="s">
        <v>46</v>
      </c>
      <c r="L55" s="10" t="str">
        <f>K55&amp;"_"&amp;COUNTIF($K$2:K55,K55)</f>
        <v>None_3</v>
      </c>
      <c r="M55" s="10" t="e">
        <f t="shared" si="17"/>
        <v>#VALUE!</v>
      </c>
      <c r="N55" s="10" t="e">
        <f t="shared" si="18"/>
        <v>#VALUE!</v>
      </c>
      <c r="O55" s="13" t="s">
        <v>75</v>
      </c>
      <c r="P55" s="13"/>
      <c r="Q55" t="s">
        <v>123</v>
      </c>
      <c r="R55" t="s">
        <v>123</v>
      </c>
      <c r="V55" s="10">
        <v>44939</v>
      </c>
      <c r="W55" t="e">
        <f t="shared" si="13"/>
        <v>#VALUE!</v>
      </c>
      <c r="X55" s="10" t="e">
        <f t="shared" si="14"/>
        <v>#VALUE!</v>
      </c>
      <c r="Y55" t="e">
        <f t="shared" si="15"/>
        <v>#VALUE!</v>
      </c>
      <c r="Z55" s="10" t="e">
        <f t="shared" si="16"/>
        <v>#VALUE!</v>
      </c>
    </row>
    <row r="56" spans="1:26" x14ac:dyDescent="0.35">
      <c r="A56" t="s">
        <v>121</v>
      </c>
      <c r="B56" t="str">
        <f t="shared" si="11"/>
        <v>V1_     Natural Gas Prices</v>
      </c>
      <c r="C56" t="e">
        <f t="shared" si="12"/>
        <v>#VALUE!</v>
      </c>
      <c r="D56">
        <v>28</v>
      </c>
      <c r="E56" s="10" t="s">
        <v>46</v>
      </c>
      <c r="F56" s="10" t="str">
        <f>E56&amp;"_"&amp;COUNTIF($E$2:E56,E56)</f>
        <v>None_4</v>
      </c>
      <c r="G56" s="10"/>
      <c r="H56" s="10" t="str">
        <f>G56&amp;"_"&amp;COUNTIF($G$2:G56,G56)</f>
        <v>_0</v>
      </c>
      <c r="I56" s="10"/>
      <c r="J56" s="10" t="str">
        <f>I56&amp;"_"&amp;COUNTIF($I$2:I56,I56)</f>
        <v>_0</v>
      </c>
      <c r="K56" s="10" t="s">
        <v>46</v>
      </c>
      <c r="L56" s="10" t="str">
        <f>K56&amp;"_"&amp;COUNTIF($K$2:K56,K56)</f>
        <v>None_4</v>
      </c>
      <c r="M56" s="10" t="e">
        <f t="shared" si="17"/>
        <v>#VALUE!</v>
      </c>
      <c r="N56" s="10" t="e">
        <f t="shared" si="18"/>
        <v>#VALUE!</v>
      </c>
      <c r="O56" s="13" t="s">
        <v>84</v>
      </c>
      <c r="P56" s="13"/>
      <c r="R56" t="s">
        <v>123</v>
      </c>
      <c r="V56" s="10">
        <v>44954</v>
      </c>
      <c r="W56" t="e">
        <f t="shared" si="13"/>
        <v>#VALUE!</v>
      </c>
      <c r="X56" s="10" t="e">
        <f t="shared" si="14"/>
        <v>#VALUE!</v>
      </c>
      <c r="Y56" t="e">
        <f t="shared" si="15"/>
        <v>#VALUE!</v>
      </c>
      <c r="Z56" s="10" t="e">
        <f t="shared" si="16"/>
        <v>#VALUE!</v>
      </c>
    </row>
    <row r="57" spans="1:26" x14ac:dyDescent="0.35">
      <c r="A57" t="s">
        <v>121</v>
      </c>
      <c r="B57" t="str">
        <f t="shared" si="11"/>
        <v>V1_     Coal Prices</v>
      </c>
      <c r="C57" t="e">
        <f t="shared" si="12"/>
        <v>#VALUE!</v>
      </c>
      <c r="D57">
        <v>29</v>
      </c>
      <c r="E57" s="10" t="s">
        <v>46</v>
      </c>
      <c r="F57" s="10" t="str">
        <f>E57&amp;"_"&amp;COUNTIF($E$2:E57,E57)</f>
        <v>None_5</v>
      </c>
      <c r="G57" s="10"/>
      <c r="H57" s="10" t="str">
        <f>G57&amp;"_"&amp;COUNTIF($G$2:G57,G57)</f>
        <v>_0</v>
      </c>
      <c r="I57" s="10"/>
      <c r="J57" s="10" t="str">
        <f>I57&amp;"_"&amp;COUNTIF($I$2:I57,I57)</f>
        <v>_0</v>
      </c>
      <c r="K57" s="10" t="s">
        <v>46</v>
      </c>
      <c r="L57" s="10" t="str">
        <f>K57&amp;"_"&amp;COUNTIF($K$2:K57,K57)</f>
        <v>None_5</v>
      </c>
      <c r="M57" s="10" t="e">
        <f t="shared" si="17"/>
        <v>#VALUE!</v>
      </c>
      <c r="N57" s="10" t="e">
        <f t="shared" si="18"/>
        <v>#VALUE!</v>
      </c>
      <c r="O57" s="13" t="s">
        <v>85</v>
      </c>
      <c r="P57" s="13"/>
      <c r="R57" t="s">
        <v>123</v>
      </c>
      <c r="V57" s="10">
        <v>44955</v>
      </c>
      <c r="W57" t="e">
        <f t="shared" si="13"/>
        <v>#VALUE!</v>
      </c>
      <c r="X57" s="10" t="e">
        <f t="shared" si="14"/>
        <v>#VALUE!</v>
      </c>
      <c r="Y57" t="e">
        <f t="shared" si="15"/>
        <v>#VALUE!</v>
      </c>
      <c r="Z57" s="10" t="e">
        <f t="shared" si="16"/>
        <v>#VALUE!</v>
      </c>
    </row>
    <row r="58" spans="1:26" x14ac:dyDescent="0.35">
      <c r="A58" t="s">
        <v>121</v>
      </c>
      <c r="B58" t="str">
        <f t="shared" si="11"/>
        <v>V1_     Uranium Prices</v>
      </c>
      <c r="C58" t="e">
        <f t="shared" si="12"/>
        <v>#VALUE!</v>
      </c>
      <c r="D58">
        <v>30</v>
      </c>
      <c r="E58" s="10" t="s">
        <v>46</v>
      </c>
      <c r="F58" s="10" t="str">
        <f>E58&amp;"_"&amp;COUNTIF($E$2:E58,E58)</f>
        <v>None_6</v>
      </c>
      <c r="G58" s="10"/>
      <c r="H58" s="10" t="str">
        <f>G58&amp;"_"&amp;COUNTIF($G$2:G58,G58)</f>
        <v>_0</v>
      </c>
      <c r="I58" s="10"/>
      <c r="J58" s="10" t="str">
        <f>I58&amp;"_"&amp;COUNTIF($I$2:I58,I58)</f>
        <v>_0</v>
      </c>
      <c r="K58" s="10" t="s">
        <v>46</v>
      </c>
      <c r="L58" s="10" t="str">
        <f>K58&amp;"_"&amp;COUNTIF($K$2:K58,K58)</f>
        <v>None_6</v>
      </c>
      <c r="M58" s="10" t="e">
        <f t="shared" si="17"/>
        <v>#VALUE!</v>
      </c>
      <c r="N58" s="10" t="e">
        <f t="shared" si="18"/>
        <v>#VALUE!</v>
      </c>
      <c r="O58" s="13" t="s">
        <v>86</v>
      </c>
      <c r="P58" s="13"/>
      <c r="R58" t="s">
        <v>123</v>
      </c>
      <c r="V58" s="10">
        <v>44956</v>
      </c>
      <c r="W58" t="e">
        <f t="shared" si="13"/>
        <v>#VALUE!</v>
      </c>
      <c r="X58" s="10" t="e">
        <f t="shared" si="14"/>
        <v>#VALUE!</v>
      </c>
      <c r="Y58" t="e">
        <f t="shared" si="15"/>
        <v>#VALUE!</v>
      </c>
      <c r="Z58" s="10" t="e">
        <f t="shared" si="16"/>
        <v>#VALUE!</v>
      </c>
    </row>
    <row r="59" spans="1:26" x14ac:dyDescent="0.35">
      <c r="A59" t="s">
        <v>121</v>
      </c>
      <c r="B59" t="str">
        <f t="shared" si="11"/>
        <v>V1_     Other fuels Prices</v>
      </c>
      <c r="C59" t="e">
        <f t="shared" si="12"/>
        <v>#VALUE!</v>
      </c>
      <c r="D59">
        <v>31</v>
      </c>
      <c r="E59" s="10" t="s">
        <v>46</v>
      </c>
      <c r="F59" s="10" t="str">
        <f>E59&amp;"_"&amp;COUNTIF($E$2:E59,E59)</f>
        <v>None_7</v>
      </c>
      <c r="G59" s="10"/>
      <c r="H59" s="10" t="str">
        <f>G59&amp;"_"&amp;COUNTIF($G$2:G59,G59)</f>
        <v>_0</v>
      </c>
      <c r="I59" s="10"/>
      <c r="J59" s="10" t="str">
        <f>I59&amp;"_"&amp;COUNTIF($I$2:I59,I59)</f>
        <v>_0</v>
      </c>
      <c r="K59" s="10" t="s">
        <v>46</v>
      </c>
      <c r="L59" s="10" t="str">
        <f>K59&amp;"_"&amp;COUNTIF($K$2:K59,K59)</f>
        <v>None_7</v>
      </c>
      <c r="M59" s="10" t="e">
        <f t="shared" si="17"/>
        <v>#VALUE!</v>
      </c>
      <c r="N59" s="10" t="e">
        <f t="shared" si="18"/>
        <v>#VALUE!</v>
      </c>
      <c r="O59" s="13" t="s">
        <v>87</v>
      </c>
      <c r="P59" s="13"/>
      <c r="R59" t="s">
        <v>123</v>
      </c>
      <c r="V59" s="10">
        <v>44957</v>
      </c>
      <c r="W59" t="e">
        <f t="shared" si="13"/>
        <v>#VALUE!</v>
      </c>
      <c r="X59" s="10" t="e">
        <f t="shared" si="14"/>
        <v>#VALUE!</v>
      </c>
      <c r="Y59" t="e">
        <f t="shared" si="15"/>
        <v>#VALUE!</v>
      </c>
      <c r="Z59" s="10" t="e">
        <f t="shared" si="16"/>
        <v>#VALUE!</v>
      </c>
    </row>
    <row r="60" spans="1:26" x14ac:dyDescent="0.35">
      <c r="A60" t="s">
        <v>121</v>
      </c>
      <c r="B60" t="str">
        <f t="shared" si="11"/>
        <v>V1_CO2 prices California</v>
      </c>
      <c r="C60" t="e">
        <f t="shared" si="12"/>
        <v>#VALUE!</v>
      </c>
      <c r="D60">
        <v>32</v>
      </c>
      <c r="E60" s="10" t="s">
        <v>46</v>
      </c>
      <c r="F60" s="10" t="str">
        <f>E60&amp;"_"&amp;COUNTIF($E$2:E60,E60)</f>
        <v>None_8</v>
      </c>
      <c r="G60" s="10"/>
      <c r="H60" s="10" t="str">
        <f>G60&amp;"_"&amp;COUNTIF($G$2:G60,G60)</f>
        <v>_0</v>
      </c>
      <c r="I60" s="10"/>
      <c r="J60" s="10" t="str">
        <f>I60&amp;"_"&amp;COUNTIF($I$2:I60,I60)</f>
        <v>_0</v>
      </c>
      <c r="K60" s="10" t="s">
        <v>46</v>
      </c>
      <c r="L60" s="10" t="str">
        <f>K60&amp;"_"&amp;COUNTIF($K$2:K60,K60)</f>
        <v>None_8</v>
      </c>
      <c r="M60" s="10" t="e">
        <f t="shared" si="17"/>
        <v>#VALUE!</v>
      </c>
      <c r="N60" s="10" t="e">
        <f t="shared" si="18"/>
        <v>#VALUE!</v>
      </c>
      <c r="O60" s="13" t="s">
        <v>90</v>
      </c>
      <c r="P60" s="13"/>
      <c r="R60" t="s">
        <v>123</v>
      </c>
      <c r="V60" s="10">
        <v>44958</v>
      </c>
      <c r="W60" t="e">
        <f t="shared" si="13"/>
        <v>#VALUE!</v>
      </c>
      <c r="X60" s="10" t="e">
        <f t="shared" si="14"/>
        <v>#VALUE!</v>
      </c>
      <c r="Y60" t="e">
        <f t="shared" si="15"/>
        <v>#VALUE!</v>
      </c>
      <c r="Z60" s="10" t="e">
        <f t="shared" si="16"/>
        <v>#VALUE!</v>
      </c>
    </row>
    <row r="61" spans="1:26" x14ac:dyDescent="0.35">
      <c r="A61" t="s">
        <v>121</v>
      </c>
      <c r="B61" t="str">
        <f t="shared" si="11"/>
        <v>V1_CO2 prices Washington Oregon</v>
      </c>
      <c r="C61" t="e">
        <f t="shared" si="12"/>
        <v>#VALUE!</v>
      </c>
      <c r="D61">
        <v>33</v>
      </c>
      <c r="E61" s="10" t="s">
        <v>46</v>
      </c>
      <c r="F61" s="10" t="str">
        <f>E61&amp;"_"&amp;COUNTIF($E$2:E61,E61)</f>
        <v>None_9</v>
      </c>
      <c r="G61" s="10"/>
      <c r="H61" s="10" t="str">
        <f>G61&amp;"_"&amp;COUNTIF($G$2:G61,G61)</f>
        <v>_0</v>
      </c>
      <c r="I61" s="10"/>
      <c r="J61" s="10" t="str">
        <f>I61&amp;"_"&amp;COUNTIF($I$2:I61,I61)</f>
        <v>_0</v>
      </c>
      <c r="K61" s="10" t="s">
        <v>46</v>
      </c>
      <c r="L61" s="10" t="str">
        <f>K61&amp;"_"&amp;COUNTIF($K$2:K61,K61)</f>
        <v>None_9</v>
      </c>
      <c r="M61" s="10" t="e">
        <f t="shared" si="17"/>
        <v>#VALUE!</v>
      </c>
      <c r="N61" s="10" t="e">
        <f t="shared" si="18"/>
        <v>#VALUE!</v>
      </c>
      <c r="O61" s="13" t="s">
        <v>91</v>
      </c>
      <c r="P61" s="13"/>
      <c r="R61" t="s">
        <v>123</v>
      </c>
      <c r="V61" s="10">
        <v>44959</v>
      </c>
      <c r="W61" t="e">
        <f t="shared" si="13"/>
        <v>#VALUE!</v>
      </c>
      <c r="X61" s="10" t="e">
        <f t="shared" si="14"/>
        <v>#VALUE!</v>
      </c>
      <c r="Y61" t="e">
        <f t="shared" si="15"/>
        <v>#VALUE!</v>
      </c>
      <c r="Z61" s="10" t="e">
        <f t="shared" si="16"/>
        <v>#VALUE!</v>
      </c>
    </row>
    <row r="62" spans="1:26" x14ac:dyDescent="0.35">
      <c r="A62" t="s">
        <v>121</v>
      </c>
      <c r="B62" t="str">
        <f t="shared" si="11"/>
        <v>V1_CO2 prices BC and Alberta</v>
      </c>
      <c r="C62" t="e">
        <f t="shared" si="12"/>
        <v>#VALUE!</v>
      </c>
      <c r="D62">
        <v>34</v>
      </c>
      <c r="E62" s="10" t="s">
        <v>46</v>
      </c>
      <c r="F62" s="10" t="str">
        <f>E62&amp;"_"&amp;COUNTIF($E$2:E62,E62)</f>
        <v>None_10</v>
      </c>
      <c r="G62" s="10"/>
      <c r="H62" s="10" t="str">
        <f>G62&amp;"_"&amp;COUNTIF($G$2:G62,G62)</f>
        <v>_0</v>
      </c>
      <c r="I62" s="10"/>
      <c r="J62" s="10" t="str">
        <f>I62&amp;"_"&amp;COUNTIF($I$2:I62,I62)</f>
        <v>_0</v>
      </c>
      <c r="K62" s="10" t="s">
        <v>46</v>
      </c>
      <c r="L62" s="10" t="str">
        <f>K62&amp;"_"&amp;COUNTIF($K$2:K62,K62)</f>
        <v>None_10</v>
      </c>
      <c r="M62" s="10" t="e">
        <f t="shared" si="17"/>
        <v>#VALUE!</v>
      </c>
      <c r="N62" s="10" t="e">
        <f t="shared" si="18"/>
        <v>#VALUE!</v>
      </c>
      <c r="O62" s="13" t="s">
        <v>94</v>
      </c>
      <c r="P62" s="13"/>
      <c r="R62" t="s">
        <v>123</v>
      </c>
      <c r="V62" s="10">
        <v>44960</v>
      </c>
      <c r="W62" t="e">
        <f t="shared" si="13"/>
        <v>#VALUE!</v>
      </c>
      <c r="X62" s="10" t="e">
        <f t="shared" si="14"/>
        <v>#VALUE!</v>
      </c>
      <c r="Y62" t="e">
        <f t="shared" si="15"/>
        <v>#VALUE!</v>
      </c>
      <c r="Z62" s="10" t="e">
        <f t="shared" si="16"/>
        <v>#VALUE!</v>
      </c>
    </row>
    <row r="63" spans="1:26" x14ac:dyDescent="0.35">
      <c r="A63" t="s">
        <v>121</v>
      </c>
      <c r="B63" t="str">
        <f t="shared" si="11"/>
        <v>V1_Load-Following and Regulation reserve calculations</v>
      </c>
      <c r="C63" t="e">
        <f t="shared" si="12"/>
        <v>#VALUE!</v>
      </c>
      <c r="D63">
        <v>38</v>
      </c>
      <c r="E63" s="10" t="s">
        <v>46</v>
      </c>
      <c r="F63" s="10" t="str">
        <f>E63&amp;"_"&amp;COUNTIF($E$2:E63,E63)</f>
        <v>None_11</v>
      </c>
      <c r="G63" s="10"/>
      <c r="H63" s="10" t="str">
        <f>G63&amp;"_"&amp;COUNTIF($G$2:G63,G63)</f>
        <v>_0</v>
      </c>
      <c r="I63" s="10"/>
      <c r="J63" s="10" t="str">
        <f>I63&amp;"_"&amp;COUNTIF($I$2:I63,I63)</f>
        <v>_0</v>
      </c>
      <c r="K63" s="10" t="s">
        <v>46</v>
      </c>
      <c r="L63" s="10" t="str">
        <f>K63&amp;"_"&amp;COUNTIF($K$2:K63,K63)</f>
        <v>None_11</v>
      </c>
      <c r="M63" s="10" t="e">
        <f t="shared" si="17"/>
        <v>#VALUE!</v>
      </c>
      <c r="N63" s="10" t="e">
        <f t="shared" si="18"/>
        <v>#VALUE!</v>
      </c>
      <c r="O63" s="13" t="s">
        <v>6</v>
      </c>
      <c r="P63" s="13"/>
      <c r="R63" t="s">
        <v>123</v>
      </c>
      <c r="V63" s="10">
        <v>44964</v>
      </c>
      <c r="W63" t="e">
        <f t="shared" si="13"/>
        <v>#VALUE!</v>
      </c>
      <c r="X63" s="10" t="e">
        <f t="shared" si="14"/>
        <v>#VALUE!</v>
      </c>
      <c r="Y63" t="e">
        <f t="shared" si="15"/>
        <v>#VALUE!</v>
      </c>
      <c r="Z63" s="10" t="e">
        <f t="shared" si="16"/>
        <v>#VALUE!</v>
      </c>
    </row>
    <row r="64" spans="1:26" x14ac:dyDescent="0.35">
      <c r="A64" t="s">
        <v>122</v>
      </c>
      <c r="B64" t="str">
        <f t="shared" si="11"/>
        <v>V2_Review all interfaces - Non WECC Paths</v>
      </c>
      <c r="C64" t="e">
        <f t="shared" si="12"/>
        <v>#VALUE!</v>
      </c>
      <c r="D64">
        <v>42</v>
      </c>
      <c r="E64" s="10" t="s">
        <v>46</v>
      </c>
      <c r="F64" s="10" t="str">
        <f>E64&amp;"_"&amp;COUNTIF($E$2:E64,E64)</f>
        <v>None_12</v>
      </c>
      <c r="G64" s="10"/>
      <c r="H64" s="10" t="str">
        <f>G64&amp;"_"&amp;COUNTIF($G$2:G64,G64)</f>
        <v>_0</v>
      </c>
      <c r="I64" s="10"/>
      <c r="J64" s="10" t="str">
        <f>I64&amp;"_"&amp;COUNTIF($I$2:I64,I64)</f>
        <v>_0</v>
      </c>
      <c r="K64" s="10" t="s">
        <v>46</v>
      </c>
      <c r="L64" s="10"/>
      <c r="M64" s="10"/>
      <c r="N64" s="10"/>
      <c r="O64" s="13" t="s">
        <v>101</v>
      </c>
      <c r="P64" s="13" t="s">
        <v>132</v>
      </c>
      <c r="Q64" s="10"/>
      <c r="R64" s="10"/>
      <c r="S64" s="11"/>
      <c r="V64" s="10">
        <v>44968</v>
      </c>
      <c r="W64" t="e">
        <f t="shared" si="13"/>
        <v>#VALUE!</v>
      </c>
      <c r="X64" s="10" t="e">
        <f t="shared" si="14"/>
        <v>#VALUE!</v>
      </c>
      <c r="Y64" t="e">
        <f t="shared" si="15"/>
        <v>#VALUE!</v>
      </c>
      <c r="Z64" s="10" t="e">
        <f t="shared" si="16"/>
        <v>#VALUE!</v>
      </c>
    </row>
    <row r="65" spans="1:26" x14ac:dyDescent="0.35">
      <c r="A65" t="s">
        <v>122</v>
      </c>
      <c r="B65" t="str">
        <f t="shared" si="11"/>
        <v>V2_Transmission Nomograms</v>
      </c>
      <c r="C65" t="e">
        <f t="shared" si="12"/>
        <v>#VALUE!</v>
      </c>
      <c r="D65">
        <v>43</v>
      </c>
      <c r="E65" s="10" t="s">
        <v>46</v>
      </c>
      <c r="F65" s="10" t="str">
        <f>E65&amp;"_"&amp;COUNTIF($E$2:E65,E65)</f>
        <v>None_13</v>
      </c>
      <c r="G65" s="10"/>
      <c r="H65" s="10" t="str">
        <f>G65&amp;"_"&amp;COUNTIF($G$2:G65,G65)</f>
        <v>_0</v>
      </c>
      <c r="I65" s="10"/>
      <c r="J65" s="10" t="str">
        <f>I65&amp;"_"&amp;COUNTIF($I$2:I65,I65)</f>
        <v>_0</v>
      </c>
      <c r="K65" s="10" t="s">
        <v>46</v>
      </c>
      <c r="L65" s="10"/>
      <c r="M65" s="10"/>
      <c r="N65" s="10"/>
      <c r="O65" s="13" t="s">
        <v>1</v>
      </c>
      <c r="P65" s="13" t="s">
        <v>131</v>
      </c>
      <c r="Q65" s="10"/>
      <c r="R65" s="10"/>
      <c r="S65" s="11"/>
      <c r="V65" s="10">
        <v>44969</v>
      </c>
      <c r="W65" t="e">
        <f t="shared" si="13"/>
        <v>#VALUE!</v>
      </c>
      <c r="X65" s="10" t="e">
        <f t="shared" si="14"/>
        <v>#VALUE!</v>
      </c>
      <c r="Y65" t="e">
        <f t="shared" si="15"/>
        <v>#VALUE!</v>
      </c>
      <c r="Z65" s="10" t="e">
        <f t="shared" si="16"/>
        <v>#VALUE!</v>
      </c>
    </row>
    <row r="66" spans="1:26" x14ac:dyDescent="0.35">
      <c r="A66" t="s">
        <v>122</v>
      </c>
      <c r="B66" t="str">
        <f t="shared" ref="B66:B81" si="19">A66&amp;"_"&amp;O66</f>
        <v>V2_EPE and TEPC load and generation balance nomograms</v>
      </c>
      <c r="C66" t="e">
        <f t="shared" ref="C66:C81" si="20">Y66/7</f>
        <v>#VALUE!</v>
      </c>
      <c r="D66">
        <v>44</v>
      </c>
      <c r="E66" s="10" t="s">
        <v>46</v>
      </c>
      <c r="F66" s="10" t="str">
        <f>E66&amp;"_"&amp;COUNTIF($E$2:E66,E66)</f>
        <v>None_14</v>
      </c>
      <c r="G66" s="10"/>
      <c r="H66" s="10" t="str">
        <f>G66&amp;"_"&amp;COUNTIF($G$2:G66,G66)</f>
        <v>_0</v>
      </c>
      <c r="I66" s="10"/>
      <c r="J66" s="10"/>
      <c r="K66" s="10" t="s">
        <v>46</v>
      </c>
      <c r="O66" s="13" t="s">
        <v>2</v>
      </c>
      <c r="P66" s="13" t="s">
        <v>119</v>
      </c>
      <c r="Q66" s="10"/>
      <c r="R66" s="10"/>
      <c r="S66" s="11"/>
      <c r="V66" s="10">
        <v>44970</v>
      </c>
      <c r="W66" t="e">
        <f t="shared" ref="W66:W81" si="21">_xlfn.DAYS(E66,V66)</f>
        <v>#VALUE!</v>
      </c>
      <c r="X66" s="10" t="e">
        <f t="shared" ref="X66:X81" si="22">W66+V66</f>
        <v>#VALUE!</v>
      </c>
      <c r="Y66" t="e">
        <f t="shared" ref="Y66:Y81" si="23">_xlfn.DAYS(K66,E66)</f>
        <v>#VALUE!</v>
      </c>
      <c r="Z66" s="10" t="e">
        <f t="shared" ref="Z66:Z81" si="24">Y66+X66</f>
        <v>#VALUE!</v>
      </c>
    </row>
    <row r="67" spans="1:26" x14ac:dyDescent="0.35">
      <c r="A67" t="s">
        <v>122</v>
      </c>
      <c r="B67" t="str">
        <f t="shared" si="19"/>
        <v>V2_Transmission Contingencies</v>
      </c>
      <c r="C67" t="e">
        <f t="shared" si="20"/>
        <v>#VALUE!</v>
      </c>
      <c r="D67">
        <v>45</v>
      </c>
      <c r="E67" s="10" t="s">
        <v>46</v>
      </c>
      <c r="F67" s="10" t="str">
        <f>E67&amp;"_"&amp;COUNTIF($E$2:E67,E67)</f>
        <v>None_15</v>
      </c>
      <c r="G67" s="10"/>
      <c r="H67" s="10" t="str">
        <f>G67&amp;"_"&amp;COUNTIF($G$2:G67,G67)</f>
        <v>_0</v>
      </c>
      <c r="I67" s="10"/>
      <c r="J67" s="10" t="str">
        <f>I67&amp;"_"&amp;COUNTIF($I$2:I67,I67)</f>
        <v>_0</v>
      </c>
      <c r="K67" s="10" t="s">
        <v>46</v>
      </c>
      <c r="O67" s="13" t="s">
        <v>33</v>
      </c>
      <c r="P67" s="13" t="s">
        <v>120</v>
      </c>
      <c r="Q67" s="10"/>
      <c r="R67" s="10"/>
      <c r="S67" s="11"/>
      <c r="V67" s="10">
        <v>44971</v>
      </c>
      <c r="W67" t="e">
        <f t="shared" si="21"/>
        <v>#VALUE!</v>
      </c>
      <c r="X67" s="10" t="e">
        <f t="shared" si="22"/>
        <v>#VALUE!</v>
      </c>
      <c r="Y67" t="e">
        <f t="shared" si="23"/>
        <v>#VALUE!</v>
      </c>
      <c r="Z67" s="10" t="e">
        <f t="shared" si="24"/>
        <v>#VALUE!</v>
      </c>
    </row>
    <row r="68" spans="1:26" x14ac:dyDescent="0.35">
      <c r="A68" t="s">
        <v>122</v>
      </c>
      <c r="B68" t="str">
        <f t="shared" si="19"/>
        <v>V2_Wheeling Rates (from utility tariffs)</v>
      </c>
      <c r="C68" t="e">
        <f t="shared" si="20"/>
        <v>#VALUE!</v>
      </c>
      <c r="D68">
        <v>46</v>
      </c>
      <c r="E68" s="10" t="s">
        <v>46</v>
      </c>
      <c r="F68" s="10" t="str">
        <f>E68&amp;"_"&amp;COUNTIF($E$2:E68,E68)</f>
        <v>None_16</v>
      </c>
      <c r="G68" s="10"/>
      <c r="H68" s="10" t="str">
        <f>G68&amp;"_"&amp;COUNTIF($G$2:G68,G68)</f>
        <v>_0</v>
      </c>
      <c r="I68" s="10"/>
      <c r="J68" s="10" t="str">
        <f>I68&amp;"_"&amp;COUNTIF($I$2:I68,I68)</f>
        <v>_0</v>
      </c>
      <c r="K68" s="10" t="s">
        <v>46</v>
      </c>
      <c r="O68" s="13" t="s">
        <v>3</v>
      </c>
      <c r="P68" s="13" t="s">
        <v>126</v>
      </c>
      <c r="Q68" s="10"/>
      <c r="R68" s="10"/>
      <c r="S68" s="11"/>
      <c r="V68" s="10">
        <v>44972</v>
      </c>
      <c r="W68" t="e">
        <f t="shared" si="21"/>
        <v>#VALUE!</v>
      </c>
      <c r="X68" s="10" t="e">
        <f t="shared" si="22"/>
        <v>#VALUE!</v>
      </c>
      <c r="Y68" t="e">
        <f t="shared" si="23"/>
        <v>#VALUE!</v>
      </c>
      <c r="Z68" s="10" t="e">
        <f t="shared" si="24"/>
        <v>#VALUE!</v>
      </c>
    </row>
    <row r="69" spans="1:26" x14ac:dyDescent="0.35">
      <c r="A69" t="s">
        <v>122</v>
      </c>
      <c r="B69" t="str">
        <f t="shared" si="19"/>
        <v>V2_Coincident Energy Year Shapes</v>
      </c>
      <c r="C69" t="e">
        <f t="shared" si="20"/>
        <v>#VALUE!</v>
      </c>
      <c r="D69">
        <v>47</v>
      </c>
      <c r="E69" s="10" t="s">
        <v>46</v>
      </c>
      <c r="F69" s="10" t="str">
        <f>E69&amp;"_"&amp;COUNTIF($E$2:E69,E69)</f>
        <v>None_17</v>
      </c>
      <c r="G69" s="10"/>
      <c r="H69" s="10" t="str">
        <f>G69&amp;"_"&amp;COUNTIF($G$2:G69,G69)</f>
        <v>_0</v>
      </c>
      <c r="I69" s="10"/>
      <c r="J69" s="10" t="str">
        <f>I69&amp;"_"&amp;COUNTIF($I$2:I69,I69)</f>
        <v>_0</v>
      </c>
      <c r="K69" s="10" t="s">
        <v>46</v>
      </c>
      <c r="O69" s="13" t="s">
        <v>7</v>
      </c>
      <c r="P69" s="13" t="s">
        <v>127</v>
      </c>
      <c r="Q69" s="10"/>
      <c r="R69" s="10"/>
      <c r="S69" s="11"/>
      <c r="V69" s="10">
        <v>44973</v>
      </c>
      <c r="W69" t="e">
        <f t="shared" si="21"/>
        <v>#VALUE!</v>
      </c>
      <c r="X69" s="10" t="e">
        <f t="shared" si="22"/>
        <v>#VALUE!</v>
      </c>
      <c r="Y69" t="e">
        <f t="shared" si="23"/>
        <v>#VALUE!</v>
      </c>
      <c r="Z69" s="10" t="e">
        <f t="shared" si="24"/>
        <v>#VALUE!</v>
      </c>
    </row>
    <row r="70" spans="1:26" x14ac:dyDescent="0.35">
      <c r="A70" t="s">
        <v>122</v>
      </c>
      <c r="B70" t="str">
        <f t="shared" si="19"/>
        <v>V2_Hydro Data (Weekly energy, min, max, etc.)</v>
      </c>
      <c r="C70" t="e">
        <f t="shared" si="20"/>
        <v>#VALUE!</v>
      </c>
      <c r="D70">
        <v>48</v>
      </c>
      <c r="E70" s="10" t="s">
        <v>46</v>
      </c>
      <c r="F70" s="10" t="str">
        <f>E70&amp;"_"&amp;COUNTIF($E$2:E70,E70)</f>
        <v>None_18</v>
      </c>
      <c r="G70" s="10"/>
      <c r="H70" s="10" t="str">
        <f>G70&amp;"_"&amp;COUNTIF($G$2:G70,G70)</f>
        <v>_0</v>
      </c>
      <c r="I70" s="10"/>
      <c r="J70" s="10" t="str">
        <f>I70&amp;"_"&amp;COUNTIF($I$2:I70,I70)</f>
        <v>_0</v>
      </c>
      <c r="K70" s="10" t="s">
        <v>46</v>
      </c>
      <c r="O70" s="13" t="s">
        <v>64</v>
      </c>
      <c r="P70" s="13" t="s">
        <v>127</v>
      </c>
      <c r="Q70" s="10"/>
      <c r="R70" s="10"/>
      <c r="S70" s="11"/>
      <c r="V70" s="10">
        <v>44974</v>
      </c>
      <c r="W70" t="e">
        <f t="shared" si="21"/>
        <v>#VALUE!</v>
      </c>
      <c r="X70" s="10" t="e">
        <f t="shared" si="22"/>
        <v>#VALUE!</v>
      </c>
      <c r="Y70" t="e">
        <f t="shared" si="23"/>
        <v>#VALUE!</v>
      </c>
      <c r="Z70" s="10" t="e">
        <f t="shared" si="24"/>
        <v>#VALUE!</v>
      </c>
    </row>
    <row r="71" spans="1:26" x14ac:dyDescent="0.35">
      <c r="A71" t="s">
        <v>122</v>
      </c>
      <c r="B71" t="str">
        <f t="shared" si="19"/>
        <v>V2_    Pump loads</v>
      </c>
      <c r="C71" t="e">
        <f t="shared" si="20"/>
        <v>#VALUE!</v>
      </c>
      <c r="D71">
        <v>53</v>
      </c>
      <c r="E71" s="10" t="s">
        <v>46</v>
      </c>
      <c r="F71" s="10" t="str">
        <f>E71&amp;"_"&amp;COUNTIF($E$2:E71,E71)</f>
        <v>None_19</v>
      </c>
      <c r="G71" s="10"/>
      <c r="H71" s="10" t="str">
        <f>G71&amp;"_"&amp;COUNTIF($G$2:G71,G71)</f>
        <v>_0</v>
      </c>
      <c r="I71" s="10"/>
      <c r="J71" s="10" t="str">
        <f>I71&amp;"_"&amp;COUNTIF($I$2:I71,I71)</f>
        <v>_0</v>
      </c>
      <c r="K71" s="10" t="s">
        <v>46</v>
      </c>
      <c r="O71" s="13" t="s">
        <v>75</v>
      </c>
      <c r="P71" s="13"/>
      <c r="R71" s="18"/>
      <c r="S71" s="11"/>
      <c r="V71" s="10">
        <v>44979</v>
      </c>
      <c r="W71" t="e">
        <f t="shared" si="21"/>
        <v>#VALUE!</v>
      </c>
      <c r="X71" s="10" t="e">
        <f t="shared" si="22"/>
        <v>#VALUE!</v>
      </c>
      <c r="Y71" t="e">
        <f t="shared" si="23"/>
        <v>#VALUE!</v>
      </c>
      <c r="Z71" s="10" t="e">
        <f t="shared" si="24"/>
        <v>#VALUE!</v>
      </c>
    </row>
    <row r="72" spans="1:26" x14ac:dyDescent="0.35">
      <c r="A72" t="s">
        <v>122</v>
      </c>
      <c r="B72" t="str">
        <f t="shared" si="19"/>
        <v>V2_Thermal Plant Data</v>
      </c>
      <c r="C72" t="e">
        <f t="shared" si="20"/>
        <v>#VALUE!</v>
      </c>
      <c r="D72">
        <v>61</v>
      </c>
      <c r="E72" s="10" t="s">
        <v>46</v>
      </c>
      <c r="F72" s="10" t="str">
        <f>E72&amp;"_"&amp;COUNTIF($E$2:E72,E72)</f>
        <v>None_20</v>
      </c>
      <c r="G72" s="10"/>
      <c r="H72" s="10" t="str">
        <f>G72&amp;"_"&amp;COUNTIF($G$2:G72,G72)</f>
        <v>_0</v>
      </c>
      <c r="I72" s="10"/>
      <c r="J72" s="10" t="str">
        <f>I72&amp;"_"&amp;COUNTIF($I$2:I72,I72)</f>
        <v>_0</v>
      </c>
      <c r="K72" s="10" t="s">
        <v>46</v>
      </c>
      <c r="O72" s="13" t="s">
        <v>4</v>
      </c>
      <c r="P72" s="13" t="s">
        <v>139</v>
      </c>
      <c r="R72" s="18"/>
      <c r="S72" s="11"/>
      <c r="V72" s="10">
        <v>44987</v>
      </c>
      <c r="W72" t="e">
        <f t="shared" si="21"/>
        <v>#VALUE!</v>
      </c>
      <c r="X72" s="10" t="e">
        <f t="shared" si="22"/>
        <v>#VALUE!</v>
      </c>
      <c r="Y72" t="e">
        <f t="shared" si="23"/>
        <v>#VALUE!</v>
      </c>
      <c r="Z72" s="10" t="e">
        <f t="shared" si="24"/>
        <v>#VALUE!</v>
      </c>
    </row>
    <row r="73" spans="1:26" x14ac:dyDescent="0.35">
      <c r="A73" t="s">
        <v>122</v>
      </c>
      <c r="B73" t="str">
        <f t="shared" si="19"/>
        <v>V2_     Cycling Data (Start costs, other)</v>
      </c>
      <c r="C73" t="e">
        <f t="shared" si="20"/>
        <v>#VALUE!</v>
      </c>
      <c r="D73">
        <v>62</v>
      </c>
      <c r="E73" s="10" t="s">
        <v>46</v>
      </c>
      <c r="F73" s="10" t="str">
        <f>E73&amp;"_"&amp;COUNTIF($E$2:E73,E73)</f>
        <v>None_21</v>
      </c>
      <c r="G73" s="10"/>
      <c r="H73" s="10" t="str">
        <f>G73&amp;"_"&amp;COUNTIF($G$2:G73,G73)</f>
        <v>_0</v>
      </c>
      <c r="I73" s="10"/>
      <c r="J73" s="10" t="str">
        <f>I73&amp;"_"&amp;COUNTIF($I$2:I73,I73)</f>
        <v>_0</v>
      </c>
      <c r="K73" s="10" t="s">
        <v>46</v>
      </c>
      <c r="O73" s="13" t="s">
        <v>28</v>
      </c>
      <c r="P73" s="13"/>
      <c r="R73" s="18"/>
      <c r="S73" s="11"/>
      <c r="V73" s="10">
        <v>44988</v>
      </c>
      <c r="W73" t="e">
        <f t="shared" si="21"/>
        <v>#VALUE!</v>
      </c>
      <c r="X73" s="10" t="e">
        <f t="shared" si="22"/>
        <v>#VALUE!</v>
      </c>
      <c r="Y73" t="e">
        <f t="shared" si="23"/>
        <v>#VALUE!</v>
      </c>
      <c r="Z73" s="10" t="e">
        <f t="shared" si="24"/>
        <v>#VALUE!</v>
      </c>
    </row>
    <row r="74" spans="1:26" x14ac:dyDescent="0.35">
      <c r="A74" t="s">
        <v>122</v>
      </c>
      <c r="B74" t="str">
        <f t="shared" si="19"/>
        <v>V2_     Min up/down time</v>
      </c>
      <c r="C74" t="e">
        <f t="shared" si="20"/>
        <v>#VALUE!</v>
      </c>
      <c r="D74">
        <v>63</v>
      </c>
      <c r="E74" s="10" t="s">
        <v>46</v>
      </c>
      <c r="F74" s="10" t="str">
        <f>E74&amp;"_"&amp;COUNTIF($E$2:E74,E74)</f>
        <v>None_22</v>
      </c>
      <c r="G74" s="10"/>
      <c r="H74" s="10" t="str">
        <f>G74&amp;"_"&amp;COUNTIF($G$2:G74,G74)</f>
        <v>_0</v>
      </c>
      <c r="I74" s="10"/>
      <c r="J74" s="10" t="str">
        <f>I74&amp;"_"&amp;COUNTIF($I$2:I74,I74)</f>
        <v>_0</v>
      </c>
      <c r="K74" s="10" t="s">
        <v>46</v>
      </c>
      <c r="O74" s="13" t="s">
        <v>8</v>
      </c>
      <c r="P74" s="13"/>
      <c r="R74" s="18"/>
      <c r="S74" s="11"/>
      <c r="V74" s="10">
        <v>44989</v>
      </c>
      <c r="W74" t="e">
        <f t="shared" si="21"/>
        <v>#VALUE!</v>
      </c>
      <c r="X74" s="10" t="e">
        <f t="shared" si="22"/>
        <v>#VALUE!</v>
      </c>
      <c r="Y74" t="e">
        <f t="shared" si="23"/>
        <v>#VALUE!</v>
      </c>
      <c r="Z74" s="10" t="e">
        <f t="shared" si="24"/>
        <v>#VALUE!</v>
      </c>
    </row>
    <row r="75" spans="1:26" x14ac:dyDescent="0.35">
      <c r="A75" t="s">
        <v>122</v>
      </c>
      <c r="B75" t="str">
        <f t="shared" si="19"/>
        <v>V2_     Ramp Rates</v>
      </c>
      <c r="C75" t="e">
        <f t="shared" si="20"/>
        <v>#VALUE!</v>
      </c>
      <c r="D75">
        <v>64</v>
      </c>
      <c r="E75" s="10" t="s">
        <v>46</v>
      </c>
      <c r="F75" s="10" t="str">
        <f>E75&amp;"_"&amp;COUNTIF($E$2:E75,E75)</f>
        <v>None_23</v>
      </c>
      <c r="G75" s="10"/>
      <c r="H75" s="10" t="str">
        <f>G75&amp;"_"&amp;COUNTIF($G$2:G75,G75)</f>
        <v>_0</v>
      </c>
      <c r="I75" s="10"/>
      <c r="J75" s="10" t="str">
        <f>I75&amp;"_"&amp;COUNTIF($I$2:I75,I75)</f>
        <v>_0</v>
      </c>
      <c r="K75" s="10" t="s">
        <v>46</v>
      </c>
      <c r="O75" s="13" t="s">
        <v>9</v>
      </c>
      <c r="P75" s="13"/>
      <c r="R75" s="18"/>
      <c r="S75" s="11"/>
      <c r="V75" s="10">
        <v>44990</v>
      </c>
      <c r="W75" t="e">
        <f t="shared" si="21"/>
        <v>#VALUE!</v>
      </c>
      <c r="X75" s="10" t="e">
        <f t="shared" si="22"/>
        <v>#VALUE!</v>
      </c>
      <c r="Y75" t="e">
        <f t="shared" si="23"/>
        <v>#VALUE!</v>
      </c>
      <c r="Z75" s="10" t="e">
        <f t="shared" si="24"/>
        <v>#VALUE!</v>
      </c>
    </row>
    <row r="76" spans="1:26" x14ac:dyDescent="0.35">
      <c r="A76" t="s">
        <v>122</v>
      </c>
      <c r="B76" t="str">
        <f t="shared" si="19"/>
        <v>V2_     Heat rates</v>
      </c>
      <c r="C76" t="e">
        <f t="shared" si="20"/>
        <v>#VALUE!</v>
      </c>
      <c r="D76">
        <v>65</v>
      </c>
      <c r="E76" s="10" t="s">
        <v>46</v>
      </c>
      <c r="F76" s="10" t="str">
        <f>E76&amp;"_"&amp;COUNTIF($E$2:E76,E76)</f>
        <v>None_24</v>
      </c>
      <c r="G76" s="10"/>
      <c r="H76" s="10" t="str">
        <f>G76&amp;"_"&amp;COUNTIF($G$2:G76,G76)</f>
        <v>_0</v>
      </c>
      <c r="I76" s="10"/>
      <c r="J76" s="10" t="str">
        <f>I76&amp;"_"&amp;COUNTIF($I$2:I76,I76)</f>
        <v>_0</v>
      </c>
      <c r="K76" s="10" t="s">
        <v>46</v>
      </c>
      <c r="O76" s="13" t="s">
        <v>10</v>
      </c>
      <c r="P76" s="13"/>
      <c r="R76" s="18"/>
      <c r="S76" s="11"/>
      <c r="V76" s="10">
        <v>44991</v>
      </c>
      <c r="W76" t="e">
        <f t="shared" si="21"/>
        <v>#VALUE!</v>
      </c>
      <c r="X76" s="10" t="e">
        <f t="shared" si="22"/>
        <v>#VALUE!</v>
      </c>
      <c r="Y76" t="e">
        <f t="shared" si="23"/>
        <v>#VALUE!</v>
      </c>
      <c r="Z76" s="10" t="e">
        <f t="shared" si="24"/>
        <v>#VALUE!</v>
      </c>
    </row>
    <row r="77" spans="1:26" x14ac:dyDescent="0.35">
      <c r="A77" t="s">
        <v>122</v>
      </c>
      <c r="B77" t="str">
        <f t="shared" si="19"/>
        <v>V2_Variable O&amp;M for all thermal generator types</v>
      </c>
      <c r="C77" t="e">
        <f t="shared" si="20"/>
        <v>#VALUE!</v>
      </c>
      <c r="D77">
        <v>66</v>
      </c>
      <c r="E77" s="10" t="s">
        <v>46</v>
      </c>
      <c r="F77" s="10" t="str">
        <f>E77&amp;"_"&amp;COUNTIF($E$2:E77,E77)</f>
        <v>None_25</v>
      </c>
      <c r="G77" s="10"/>
      <c r="H77" s="10" t="str">
        <f>G77&amp;"_"&amp;COUNTIF($G$2:G77,G77)</f>
        <v>_0</v>
      </c>
      <c r="I77" s="10"/>
      <c r="J77" s="10" t="str">
        <f>I77&amp;"_"&amp;COUNTIF($I$2:I77,I77)</f>
        <v>_0</v>
      </c>
      <c r="K77" s="10" t="s">
        <v>46</v>
      </c>
      <c r="O77" s="13" t="s">
        <v>95</v>
      </c>
      <c r="P77" s="13" t="s">
        <v>88</v>
      </c>
      <c r="R77" s="18"/>
      <c r="S77" s="11"/>
      <c r="V77" s="10">
        <v>44992</v>
      </c>
      <c r="W77" t="e">
        <f t="shared" si="21"/>
        <v>#VALUE!</v>
      </c>
      <c r="X77" s="10" t="e">
        <f t="shared" si="22"/>
        <v>#VALUE!</v>
      </c>
      <c r="Y77" t="e">
        <f t="shared" si="23"/>
        <v>#VALUE!</v>
      </c>
      <c r="Z77" s="10" t="e">
        <f t="shared" si="24"/>
        <v>#VALUE!</v>
      </c>
    </row>
    <row r="78" spans="1:26" x14ac:dyDescent="0.35">
      <c r="A78" t="s">
        <v>122</v>
      </c>
      <c r="B78" t="str">
        <f t="shared" si="19"/>
        <v>V2_FOR</v>
      </c>
      <c r="C78" t="e">
        <f t="shared" si="20"/>
        <v>#VALUE!</v>
      </c>
      <c r="D78">
        <v>67</v>
      </c>
      <c r="E78" s="10" t="s">
        <v>46</v>
      </c>
      <c r="F78" s="10" t="str">
        <f>E78&amp;"_"&amp;COUNTIF($E$2:E78,E78)</f>
        <v>None_26</v>
      </c>
      <c r="G78" s="10"/>
      <c r="H78" s="10" t="str">
        <f>G78&amp;"_"&amp;COUNTIF($G$2:G78,G78)</f>
        <v>_0</v>
      </c>
      <c r="I78" s="10"/>
      <c r="J78" s="10" t="str">
        <f>I78&amp;"_"&amp;COUNTIF($I$2:I78,I78)</f>
        <v>_0</v>
      </c>
      <c r="K78" s="10" t="s">
        <v>46</v>
      </c>
      <c r="O78" s="13" t="s">
        <v>47</v>
      </c>
      <c r="P78" s="13"/>
      <c r="R78" s="18"/>
      <c r="S78" s="11"/>
      <c r="V78" s="10">
        <v>44993</v>
      </c>
      <c r="W78" t="e">
        <f t="shared" si="21"/>
        <v>#VALUE!</v>
      </c>
      <c r="X78" s="10" t="e">
        <f t="shared" si="22"/>
        <v>#VALUE!</v>
      </c>
      <c r="Y78" t="e">
        <f t="shared" si="23"/>
        <v>#VALUE!</v>
      </c>
      <c r="Z78" s="10" t="e">
        <f t="shared" si="24"/>
        <v>#VALUE!</v>
      </c>
    </row>
    <row r="79" spans="1:26" x14ac:dyDescent="0.35">
      <c r="A79" t="s">
        <v>122</v>
      </c>
      <c r="B79" t="str">
        <f t="shared" si="19"/>
        <v>V2_Variable O&amp;M for all Non-thermal generator types</v>
      </c>
      <c r="C79" t="e">
        <f t="shared" si="20"/>
        <v>#VALUE!</v>
      </c>
      <c r="D79">
        <v>75</v>
      </c>
      <c r="E79" s="10" t="s">
        <v>46</v>
      </c>
      <c r="F79" s="10" t="str">
        <f>E79&amp;"_"&amp;COUNTIF($E$2:E79,E79)</f>
        <v>None_27</v>
      </c>
      <c r="G79" s="10"/>
      <c r="H79" s="10" t="str">
        <f>G79&amp;"_"&amp;COUNTIF($G$2:G79,G79)</f>
        <v>_0</v>
      </c>
      <c r="I79" s="10"/>
      <c r="J79" s="10" t="str">
        <f>I79&amp;"_"&amp;COUNTIF($I$2:I79,I79)</f>
        <v>_0</v>
      </c>
      <c r="K79" s="10" t="s">
        <v>46</v>
      </c>
      <c r="O79" s="13" t="s">
        <v>96</v>
      </c>
      <c r="P79" s="13"/>
      <c r="R79" s="18"/>
      <c r="S79" s="11"/>
      <c r="V79" s="10">
        <v>45001</v>
      </c>
      <c r="W79" t="e">
        <f t="shared" si="21"/>
        <v>#VALUE!</v>
      </c>
      <c r="X79" s="10" t="e">
        <f t="shared" si="22"/>
        <v>#VALUE!</v>
      </c>
      <c r="Y79" t="e">
        <f t="shared" si="23"/>
        <v>#VALUE!</v>
      </c>
      <c r="Z79" s="10" t="e">
        <f t="shared" si="24"/>
        <v>#VALUE!</v>
      </c>
    </row>
    <row r="80" spans="1:26" x14ac:dyDescent="0.35">
      <c r="A80" t="s">
        <v>122</v>
      </c>
      <c r="B80" t="str">
        <f t="shared" si="19"/>
        <v>V2_Dispatch price for wind, solar, and hydro (Also called oportunity cost)</v>
      </c>
      <c r="C80" t="e">
        <f t="shared" si="20"/>
        <v>#VALUE!</v>
      </c>
      <c r="D80">
        <v>76</v>
      </c>
      <c r="E80" s="10" t="s">
        <v>46</v>
      </c>
      <c r="F80" s="10" t="str">
        <f>E80&amp;"_"&amp;COUNTIF($E$2:E80,E80)</f>
        <v>None_28</v>
      </c>
      <c r="G80" s="10"/>
      <c r="H80" s="10" t="str">
        <f>G80&amp;"_"&amp;COUNTIF($G$2:G80,G80)</f>
        <v>_0</v>
      </c>
      <c r="I80" s="10"/>
      <c r="J80" s="10" t="str">
        <f>I80&amp;"_"&amp;COUNTIF($I$2:I80,I80)</f>
        <v>_0</v>
      </c>
      <c r="K80" s="10" t="s">
        <v>46</v>
      </c>
      <c r="O80" s="13" t="s">
        <v>5</v>
      </c>
      <c r="P80" s="13"/>
      <c r="R80" s="18"/>
      <c r="S80" s="11"/>
      <c r="V80" s="10">
        <v>45002</v>
      </c>
      <c r="W80" t="e">
        <f t="shared" si="21"/>
        <v>#VALUE!</v>
      </c>
      <c r="X80" s="10" t="e">
        <f t="shared" si="22"/>
        <v>#VALUE!</v>
      </c>
      <c r="Y80" t="e">
        <f t="shared" si="23"/>
        <v>#VALUE!</v>
      </c>
      <c r="Z80" s="10" t="e">
        <f t="shared" si="24"/>
        <v>#VALUE!</v>
      </c>
    </row>
    <row r="81" spans="1:26" x14ac:dyDescent="0.35">
      <c r="A81" t="s">
        <v>122</v>
      </c>
      <c r="B81" t="str">
        <f t="shared" si="19"/>
        <v>V2_Phase Shifter Transformers - How to treat, and review</v>
      </c>
      <c r="C81" t="e">
        <f t="shared" si="20"/>
        <v>#VALUE!</v>
      </c>
      <c r="D81">
        <v>80</v>
      </c>
      <c r="E81" s="10" t="s">
        <v>46</v>
      </c>
      <c r="F81" s="10" t="str">
        <f>E81&amp;"_"&amp;COUNTIF($E$2:E81,E81)</f>
        <v>None_29</v>
      </c>
      <c r="G81" s="10"/>
      <c r="H81" s="10" t="str">
        <f>G81&amp;"_"&amp;COUNTIF($G$2:G81,G81)</f>
        <v>_0</v>
      </c>
      <c r="I81" s="10"/>
      <c r="J81" s="10" t="str">
        <f>I81&amp;"_"&amp;COUNTIF($I$2:I81,I81)</f>
        <v>_0</v>
      </c>
      <c r="K81" s="10" t="s">
        <v>46</v>
      </c>
      <c r="O81" s="13" t="s">
        <v>55</v>
      </c>
      <c r="P81" s="13" t="s">
        <v>129</v>
      </c>
      <c r="R81" s="18"/>
      <c r="S81" s="11"/>
      <c r="V81" s="10">
        <v>45006</v>
      </c>
      <c r="W81" t="e">
        <f t="shared" si="21"/>
        <v>#VALUE!</v>
      </c>
      <c r="X81" s="10" t="e">
        <f t="shared" si="22"/>
        <v>#VALUE!</v>
      </c>
      <c r="Y81" t="e">
        <f t="shared" si="23"/>
        <v>#VALUE!</v>
      </c>
      <c r="Z81" s="10" t="e">
        <f t="shared" si="24"/>
        <v>#VALUE!</v>
      </c>
    </row>
    <row r="82" spans="1:26" x14ac:dyDescent="0.35">
      <c r="S82" s="11"/>
    </row>
  </sheetData>
  <autoFilter ref="A1:Z81" xr:uid="{875401BE-9D0D-4FB7-A7FC-3A5CC9E535C5}">
    <sortState xmlns:xlrd2="http://schemas.microsoft.com/office/spreadsheetml/2017/richdata2" ref="A2:Z81">
      <sortCondition ref="E1:E81"/>
    </sortState>
  </autoFilter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6777E-570A-49AD-B5C8-5DCB905216D1}">
  <dimension ref="A1"/>
  <sheetViews>
    <sheetView tabSelected="1" zoomScale="145" zoomScaleNormal="145" workbookViewId="0"/>
  </sheetViews>
  <sheetFormatPr defaultRowHeight="15.6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eetings" ma:contentTypeID="0x010100E45EF0F8AAA65E428351BA36F1B645BE0F0024DA9E90EA494343B8CF7E2421405214" ma:contentTypeVersion="14" ma:contentTypeDescription="" ma:contentTypeScope="" ma:versionID="576ac2d6d4093d812aa787f4885b8753">
  <xsd:schema xmlns:xsd="http://www.w3.org/2001/XMLSchema" xmlns:xs="http://www.w3.org/2001/XMLSchema" xmlns:p="http://schemas.microsoft.com/office/2006/metadata/properties" xmlns:ns1="http://schemas.microsoft.com/sharepoint/v3" xmlns:ns2="2fb8a92a-9032-49d6-b983-191f0a73b01f" xmlns:ns3="4bd63098-0c83-43cf-abdd-085f2cc55a51" targetNamespace="http://schemas.microsoft.com/office/2006/metadata/properties" ma:root="true" ma:fieldsID="6ceb9fd20ae96694a3b788101da3a6ff" ns1:_="" ns2:_="" ns3:_="">
    <xsd:import namespace="http://schemas.microsoft.com/sharepoint/v3"/>
    <xsd:import namespace="2fb8a92a-9032-49d6-b983-191f0a73b01f"/>
    <xsd:import namespace="4bd63098-0c83-43cf-abdd-085f2cc55a51"/>
    <xsd:element name="properties">
      <xsd:complexType>
        <xsd:sequence>
          <xsd:element name="documentManagement">
            <xsd:complexType>
              <xsd:all>
                <xsd:element ref="ns2:Document_x0020_Categorization_x0020_Policy"/>
                <xsd:element ref="ns2:Owner_x0020_Group" minOccurs="0"/>
                <xsd:element ref="ns2:Committee" minOccurs="0"/>
                <xsd:element ref="ns2:WECC_x0020_Status" minOccurs="0"/>
                <xsd:element ref="ns2:Privacy"/>
                <xsd:element ref="ns2:Meeting_x0020_Documents" minOccurs="0"/>
                <xsd:element ref="ns2:Adopted_x002f_Approved_x0020_By" minOccurs="0"/>
                <xsd:element ref="ns2:Jurisdiction" minOccurs="0"/>
                <xsd:element ref="ns3:Event_x0020_ID" minOccurs="0"/>
                <xsd:element ref="ns3:TaxKeywordTaxHTField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1:_dlc_Exempt" minOccurs="0"/>
                <xsd:element ref="ns1:_dlc_ExpireDateSaved" minOccurs="0"/>
                <xsd:element ref="ns1:_dlc_ExpireDate" minOccurs="0"/>
                <xsd:element ref="ns3:Approv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3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4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5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a92a-9032-49d6-b983-191f0a73b01f" elementFormDefault="qualified">
    <xsd:import namespace="http://schemas.microsoft.com/office/2006/documentManagement/types"/>
    <xsd:import namespace="http://schemas.microsoft.com/office/infopath/2007/PartnerControls"/>
    <xsd:element name="Document_x0020_Categorization_x0020_Policy" ma:index="2" ma:displayName="WECC Categorization Policy" ma:default="N/A" ma:format="Dropdown" ma:internalName="Document_x0020_Categorization_x0020_Policy">
      <xsd:simpleType>
        <xsd:restriction base="dms:Choice">
          <xsd:enumeration value="N/A"/>
          <xsd:enumeration value="Charter"/>
          <xsd:enumeration value="Guideline"/>
          <xsd:enumeration value="Policy"/>
          <xsd:enumeration value="Regional Criteria"/>
          <xsd:enumeration value="Regional Reliability Standard"/>
          <xsd:enumeration value="Report or Other"/>
        </xsd:restriction>
      </xsd:simpleType>
    </xsd:element>
    <xsd:element name="Owner_x0020_Group" ma:index="3" nillable="true" ma:displayName="Owner Group" ma:internalName="Owner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liance"/>
                    <xsd:enumeration value="Compliance Open Webinars"/>
                    <xsd:enumeration value="Compliance Workshop"/>
                    <xsd:enumeration value="Event Analysis &amp; Situational Awareness"/>
                    <xsd:enumeration value="General &amp; Administrative"/>
                    <xsd:enumeration value="Human Resources"/>
                    <xsd:enumeration value="Information Technology"/>
                    <xsd:enumeration value="Legal &amp; Regulatory"/>
                    <xsd:enumeration value="Operations Performance Analysis"/>
                    <xsd:enumeration value="Performance Analysis"/>
                    <xsd:enumeration value="Planning Services"/>
                    <xsd:enumeration value="Registration and Certification"/>
                    <xsd:enumeration value="Reliability Assessment"/>
                    <xsd:enumeration value="Reliability Standards"/>
                    <xsd:enumeration value="Resource Adequacy"/>
                    <xsd:enumeration value="System Adequacy Planning"/>
                    <xsd:enumeration value="System Stability Planning"/>
                    <xsd:enumeration value="Training &amp; Education"/>
                    <xsd:enumeration value="Transmission Expansion Planning"/>
                    <xsd:enumeration value="WREGIS"/>
                  </xsd:restriction>
                </xsd:simpleType>
              </xsd:element>
            </xsd:sequence>
          </xsd:extension>
        </xsd:complexContent>
      </xsd:complexType>
    </xsd:element>
    <xsd:element name="Committee" ma:index="4" nillable="true" ma:displayName="Committee" ma:description="edited" ma:internalName="Committ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FTF"/>
                    <xsd:enumeration value="BOD"/>
                    <xsd:enumeration value="CIMTF"/>
                    <xsd:enumeration value="CSF"/>
                    <xsd:enumeration value="DEEMSF"/>
                    <xsd:enumeration value="EPAS"/>
                    <xsd:enumeration value="ESF"/>
                    <xsd:enumeration value="FAC"/>
                    <xsd:enumeration value="GC"/>
                    <xsd:enumeration value="GOPF"/>
                    <xsd:enumeration value="HPF"/>
                    <xsd:enumeration value="HRCC"/>
                    <xsd:enumeration value="ISEAS"/>
                    <xsd:enumeration value="JGC"/>
                    <xsd:enumeration value="LTPTF"/>
                    <xsd:enumeration value="MAC"/>
                    <xsd:enumeration value="MBS"/>
                    <xsd:enumeration value="MVS"/>
                    <xsd:enumeration value="NC"/>
                    <xsd:enumeration value="OAWG"/>
                    <xsd:enumeration value="PCDS"/>
                    <xsd:enumeration value="PCS"/>
                    <xsd:enumeration value="PS"/>
                    <xsd:enumeration value="PSF"/>
                    <xsd:enumeration value="RAAG"/>
                    <xsd:enumeration value="RAC"/>
                    <xsd:enumeration value="RASRS"/>
                    <xsd:enumeration value="RRC"/>
                    <xsd:enumeration value="S4.9RC"/>
                    <xsd:enumeration value="SCMS"/>
                    <xsd:enumeration value="SRS"/>
                    <xsd:enumeration value="StS"/>
                    <xsd:enumeration value="TCOMS"/>
                    <xsd:enumeration value="UFLSWG"/>
                    <xsd:enumeration value="WREGIS"/>
                    <xsd:enumeration value="WREGIS-SAC"/>
                    <xsd:enumeration value="WSC"/>
                  </xsd:restriction>
                </xsd:simpleType>
              </xsd:element>
            </xsd:sequence>
          </xsd:extension>
        </xsd:complexContent>
      </xsd:complexType>
    </xsd:element>
    <xsd:element name="WECC_x0020_Status" ma:index="5" nillable="true" ma:displayName="WECC Status" ma:format="Dropdown" ma:internalName="WECC_x0020_Status">
      <xsd:simpleType>
        <xsd:restriction base="dms:Choice">
          <xsd:enumeration value="Draft"/>
          <xsd:enumeration value="Approval Item"/>
          <xsd:enumeration value="In Review"/>
          <xsd:enumeration value="Approved/Final"/>
          <xsd:enumeration value="Retired"/>
          <xsd:enumeration value="Replaced"/>
          <xsd:enumeration value="Redline"/>
          <xsd:enumeration value="Active"/>
          <xsd:enumeration value="Closed"/>
          <xsd:enumeration value="Hold"/>
        </xsd:restriction>
      </xsd:simpleType>
    </xsd:element>
    <xsd:element name="Privacy" ma:index="6" ma:displayName="Privacy" ma:format="Dropdown" ma:internalName="Privacy">
      <xsd:simpleType>
        <xsd:restriction base="dms:Choice">
          <xsd:enumeration value="Public"/>
          <xsd:enumeration value="Authenticated"/>
          <xsd:enumeration value="NDA"/>
        </xsd:restriction>
      </xsd:simpleType>
    </xsd:element>
    <xsd:element name="Meeting_x0020_Documents" ma:index="7" nillable="true" ma:displayName="Meeting Documents" ma:internalName="Meeting_x0020_Document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genda"/>
                    <xsd:enumeration value="Announcement"/>
                    <xsd:enumeration value="Approval Item"/>
                    <xsd:enumeration value="Minutes"/>
                    <xsd:enumeration value="Presentation"/>
                    <xsd:enumeration value="Recording"/>
                    <xsd:enumeration value="Schedule"/>
                  </xsd:restriction>
                </xsd:simpleType>
              </xsd:element>
            </xsd:sequence>
          </xsd:extension>
        </xsd:complexContent>
      </xsd:complexType>
    </xsd:element>
    <xsd:element name="Adopted_x002f_Approved_x0020_By" ma:index="8" nillable="true" ma:displayName="Adopted/Approved By" ma:format="Dropdown" ma:internalName="Adopted_x002f_Approved_x0020_By">
      <xsd:simpleType>
        <xsd:restriction base="dms:Choice">
          <xsd:enumeration value="..."/>
          <xsd:enumeration value="ATFWG"/>
          <xsd:enumeration value="ATSMWG"/>
          <xsd:enumeration value="BOD"/>
          <xsd:enumeration value="BPSPRTF"/>
          <xsd:enumeration value="CIMTF"/>
          <xsd:enumeration value="CSWG"/>
          <xsd:enumeration value="DDMWG"/>
          <xsd:enumeration value="DEMSWG"/>
          <xsd:enumeration value="EDTF"/>
          <xsd:enumeration value="EPAS"/>
          <xsd:enumeration value="ESCTF"/>
          <xsd:enumeration value="ESMTF"/>
          <xsd:enumeration value="ESOTF"/>
          <xsd:enumeration value="ESTF"/>
          <xsd:enumeration value="FAC"/>
          <xsd:enumeration value="GC"/>
          <xsd:enumeration value="GOWG"/>
          <xsd:enumeration value="HPEAWG"/>
          <xsd:enumeration value="HPKTTF"/>
          <xsd:enumeration value="HPMMTF"/>
          <xsd:enumeration value="HPWG"/>
          <xsd:enumeration value="HRCC"/>
          <xsd:enumeration value="ISAS"/>
          <xsd:enumeration value="JGC"/>
          <xsd:enumeration value="JSIS"/>
          <xsd:enumeration value="LMWG"/>
          <xsd:enumeration value="LRTF"/>
          <xsd:enumeration value="MAC"/>
          <xsd:enumeration value="MIC"/>
          <xsd:enumeration value="MRAWG"/>
          <xsd:enumeration value="MVS"/>
          <xsd:enumeration value="NC"/>
          <xsd:enumeration value="OAWG"/>
          <xsd:enumeration value="OC"/>
          <xsd:enumeration value="PCDS"/>
          <xsd:enumeration value="PCMS"/>
          <xsd:enumeration value="PPMVDWG"/>
          <xsd:enumeration value="PRPTF"/>
          <xsd:enumeration value="PSWG"/>
          <xsd:enumeration value="PWG"/>
          <xsd:enumeration value="RAC"/>
          <xsd:enumeration value="RASRS"/>
          <xsd:enumeration value="REMWG"/>
          <xsd:enumeration value="RWG"/>
          <xsd:enumeration value="S49RC"/>
          <xsd:enumeration value="SASMS"/>
          <xsd:enumeration value="SCMWG"/>
          <xsd:enumeration value="SETF"/>
          <xsd:enumeration value="SEWG"/>
          <xsd:enumeration value="SPWG"/>
          <xsd:enumeration value="SRS"/>
          <xsd:enumeration value="StS"/>
          <xsd:enumeration value="SWG"/>
          <xsd:enumeration value="TELWG"/>
          <xsd:enumeration value="TSAWG"/>
          <xsd:enumeration value="UFLSWG"/>
          <xsd:enumeration value="WREGIS"/>
          <xsd:enumeration value="WREGIS-SAC"/>
          <xsd:enumeration value="WSC"/>
        </xsd:restriction>
      </xsd:simpleType>
    </xsd:element>
    <xsd:element name="Jurisdiction" ma:index="9" nillable="true" ma:displayName="Jurisdiction" ma:default="US (United States)" ma:internalName="Jurisdi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S (United States)"/>
                    <xsd:enumeration value="AB (Alberta)"/>
                    <xsd:enumeration value="BC (British Columbia)"/>
                    <xsd:enumeration value="MX (Baja Mexico)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63098-0c83-43cf-abdd-085f2cc55a51" elementFormDefault="qualified">
    <xsd:import namespace="http://schemas.microsoft.com/office/2006/documentManagement/types"/>
    <xsd:import namespace="http://schemas.microsoft.com/office/infopath/2007/PartnerControls"/>
    <xsd:element name="Event_x0020_ID" ma:index="11" nillable="true" ma:displayName="Calendar Event ID" ma:internalName="Event_x0020_ID">
      <xsd:simpleType>
        <xsd:restriction base="dms:Note">
          <xsd:maxLength value="255"/>
        </xsd:restriction>
      </xsd:simpleType>
    </xsd:element>
    <xsd:element name="TaxKeywordTaxHTField" ma:index="14" nillable="true" ma:taxonomy="true" ma:internalName="TaxKeywordTaxHTField" ma:taxonomyFieldName="TaxKeyword" ma:displayName="Enterprise Keywords" ma:fieldId="{23f27201-bee3-471e-b2e7-b64fd8b7ca38}" ma:taxonomyMulti="true" ma:sspId="af747698-1922-4602-8604-6fec0d9c99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16224b44-889d-4166-9284-f04ddcafbdf4}" ma:internalName="TaxCatchAll" ma:showField="CatchAllData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pprover" ma:index="26" ma:displayName="Approver" ma:list="UserInfo" ma:SharePointGroup="4815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3.xml><?xml version="1.0" encoding="utf-8"?>
<?mso-contentType ?>
<p:Policy xmlns:p="office.server.policy" id="" local="true">
  <p:Name>Meetings</p:Name>
  <p:Description>Removal of Expired Meeting Information</p:Description>
  <p:Statement>Per the WECC Website Availability Guidance, Meeting Information and Meeting Materials are subject to the specified retention period.</p:Statement>
  <p:PolicyItems>
    <p:PolicyItem featureId="Microsoft.Office.RecordsManagement.PolicyFeatures.Expiration" staticId="0x010100E45EF0F8AAA65E428351BA36F1B645BE0F|1208973698" UniqueId="956675f0-ad59-411d-b4d7-9acfea54216b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2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r xmlns="4bd63098-0c83-43cf-abdd-085f2cc55a51">
      <UserInfo>
        <DisplayName>Carter, Natalie</DisplayName>
        <AccountId>6260</AccountId>
        <AccountType/>
      </UserInfo>
    </Approver>
    <Privacy xmlns="2fb8a92a-9032-49d6-b983-191f0a73b01f">Public</Privacy>
    <Document_x0020_Categorization_x0020_Policy xmlns="2fb8a92a-9032-49d6-b983-191f0a73b01f">N/A</Document_x0020_Categorization_x0020_Policy>
    <WECC_x0020_Status xmlns="2fb8a92a-9032-49d6-b983-191f0a73b01f" xsi:nil="true"/>
    <Jurisdiction xmlns="2fb8a92a-9032-49d6-b983-191f0a73b01f"/>
    <_dlc_DocId xmlns="4bd63098-0c83-43cf-abdd-085f2cc55a51">YWEQ7USXTMD7-11-23668</_dlc_DocId>
    <Owner_x0020_Group xmlns="2fb8a92a-9032-49d6-b983-191f0a73b01f">
      <Value>General &amp; Administrative</Value>
    </Owner_x0020_Group>
    <_dlc_DocIdUrl xmlns="4bd63098-0c83-43cf-abdd-085f2cc55a51">
      <Url>https://internal.wecc.org/_layouts/15/DocIdRedir.aspx?ID=YWEQ7USXTMD7-11-23668</Url>
      <Description>YWEQ7USXTMD7-11-23668</Description>
    </_dlc_DocIdUrl>
    <TaxCatchAll xmlns="4bd63098-0c83-43cf-abdd-085f2cc55a51"/>
    <_dlc_ExpireDateSaved xmlns="http://schemas.microsoft.com/sharepoint/v3" xsi:nil="true"/>
    <TaxKeywordTaxHTField xmlns="4bd63098-0c83-43cf-abdd-085f2cc55a51">
      <Terms xmlns="http://schemas.microsoft.com/office/infopath/2007/PartnerControls"/>
    </TaxKeywordTaxHTField>
    <Meeting_x0020_Documents xmlns="2fb8a92a-9032-49d6-b983-191f0a73b01f">
      <Value>Presentation</Value>
    </Meeting_x0020_Documents>
    <_dlc_ExpireDate xmlns="http://schemas.microsoft.com/sharepoint/v3">2025-05-02T18:30:03+00:00</_dlc_ExpireDate>
    <Event_x0020_ID xmlns="4bd63098-0c83-43cf-abdd-085f2cc55a51">16937
16741</Event_x0020_ID>
    <Adopted_x002f_Approved_x0020_By xmlns="2fb8a92a-9032-49d6-b983-191f0a73b01f" xsi:nil="true"/>
    <Committee xmlns="2fb8a92a-9032-49d6-b983-191f0a73b01f">
      <Value>PCDS</Value>
    </Committee>
  </documentManagement>
</p:properties>
</file>

<file path=customXml/itemProps1.xml><?xml version="1.0" encoding="utf-8"?>
<ds:datastoreItem xmlns:ds="http://schemas.openxmlformats.org/officeDocument/2006/customXml" ds:itemID="{AF33E419-2D2D-4D75-8D6E-FD57EA8413BF}"/>
</file>

<file path=customXml/itemProps2.xml><?xml version="1.0" encoding="utf-8"?>
<ds:datastoreItem xmlns:ds="http://schemas.openxmlformats.org/officeDocument/2006/customXml" ds:itemID="{858EEB05-781A-46B4-8719-C48113C35D82}"/>
</file>

<file path=customXml/itemProps3.xml><?xml version="1.0" encoding="utf-8"?>
<ds:datastoreItem xmlns:ds="http://schemas.openxmlformats.org/officeDocument/2006/customXml" ds:itemID="{6D623123-8BE3-483F-AB47-B773CAE1472B}"/>
</file>

<file path=customXml/itemProps4.xml><?xml version="1.0" encoding="utf-8"?>
<ds:datastoreItem xmlns:ds="http://schemas.openxmlformats.org/officeDocument/2006/customXml" ds:itemID="{77C7C9E4-6C62-4CD3-A84B-66CEB07EB3BC}"/>
</file>

<file path=customXml/itemProps5.xml><?xml version="1.0" encoding="utf-8"?>
<ds:datastoreItem xmlns:ds="http://schemas.openxmlformats.org/officeDocument/2006/customXml" ds:itemID="{BDEE5482-9B9E-437B-A7DF-53B0F670C6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Other Data Schedule</vt:lpstr>
      <vt:lpstr>PCDS Meeting Schedule</vt:lpstr>
      <vt:lpstr>Other Data Schedule_NoNone</vt:lpstr>
      <vt:lpstr>PCDS Schedule</vt:lpstr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of Other ADS Data to Consider Updating</dc:title>
  <dc:creator>Coleman, Chad</dc:creator>
  <cp:lastModifiedBy>Nicole Lee</cp:lastModifiedBy>
  <dcterms:created xsi:type="dcterms:W3CDTF">2023-02-27T15:51:25Z</dcterms:created>
  <dcterms:modified xsi:type="dcterms:W3CDTF">2023-05-02T18:17:00Z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8e9819-3d07-47f7-9697-834686d925a0_Enabled">
    <vt:lpwstr>true</vt:lpwstr>
  </property>
  <property fmtid="{D5CDD505-2E9C-101B-9397-08002B2CF9AE}" pid="3" name="MSIP_Label_878e9819-3d07-47f7-9697-834686d925a0_SetDate">
    <vt:lpwstr>2023-04-12T15:30:02Z</vt:lpwstr>
  </property>
  <property fmtid="{D5CDD505-2E9C-101B-9397-08002B2CF9AE}" pid="4" name="MSIP_Label_878e9819-3d07-47f7-9697-834686d925a0_Method">
    <vt:lpwstr>Privileged</vt:lpwstr>
  </property>
  <property fmtid="{D5CDD505-2E9C-101B-9397-08002B2CF9AE}" pid="5" name="MSIP_Label_878e9819-3d07-47f7-9697-834686d925a0_Name">
    <vt:lpwstr>Public</vt:lpwstr>
  </property>
  <property fmtid="{D5CDD505-2E9C-101B-9397-08002B2CF9AE}" pid="6" name="MSIP_Label_878e9819-3d07-47f7-9697-834686d925a0_SiteId">
    <vt:lpwstr>fd6f305d-c929-4e10-9d46-2e7058aae5e6</vt:lpwstr>
  </property>
  <property fmtid="{D5CDD505-2E9C-101B-9397-08002B2CF9AE}" pid="7" name="MSIP_Label_878e9819-3d07-47f7-9697-834686d925a0_ActionId">
    <vt:lpwstr>97e0eeac-ff04-428e-8f98-aab13d059c56</vt:lpwstr>
  </property>
  <property fmtid="{D5CDD505-2E9C-101B-9397-08002B2CF9AE}" pid="8" name="MSIP_Label_878e9819-3d07-47f7-9697-834686d925a0_ContentBits">
    <vt:lpwstr>1</vt:lpwstr>
  </property>
  <property fmtid="{D5CDD505-2E9C-101B-9397-08002B2CF9AE}" pid="9" name="TaxKeyword">
    <vt:lpwstr/>
  </property>
  <property fmtid="{D5CDD505-2E9C-101B-9397-08002B2CF9AE}" pid="10" name="_dlc_policyId">
    <vt:lpwstr>0x010100E45EF0F8AAA65E428351BA36F1B645BE0F|1208973698</vt:lpwstr>
  </property>
  <property fmtid="{D5CDD505-2E9C-101B-9397-08002B2CF9AE}" pid="11" name="ContentTypeId">
    <vt:lpwstr>0x010100E45EF0F8AAA65E428351BA36F1B645BE0F0024DA9E90EA494343B8CF7E2421405214</vt:lpwstr>
  </property>
  <property fmtid="{D5CDD505-2E9C-101B-9397-08002B2CF9AE}" pid="12" name="ItemRetentionFormula">
    <vt:lpwstr>&lt;formula id="Microsoft.Office.RecordsManagement.PolicyFeatures.Expiration.Formula.BuiltIn"&gt;&lt;number&gt;2&lt;/number&gt;&lt;property&gt;Modified&lt;/property&gt;&lt;propertyId&gt;28cf69c5-fa48-462a-b5cd-27b6f9d2bd5f&lt;/propertyId&gt;&lt;period&gt;years&lt;/period&gt;&lt;/formula&gt;</vt:lpwstr>
  </property>
  <property fmtid="{D5CDD505-2E9C-101B-9397-08002B2CF9AE}" pid="13" name="_dlc_DocIdItemGuid">
    <vt:lpwstr>5063bb34-3be1-4646-967e-16e8b8a0aeee</vt:lpwstr>
  </property>
</Properties>
</file>